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19095" windowHeight="7425" tabRatio="724" activeTab="5"/>
  </bookViews>
  <sheets>
    <sheet name="2018 Recurrent" sheetId="8" r:id="rId1"/>
    <sheet name="2018 Capital" sheetId="9" r:id="rId2"/>
    <sheet name="2019 Recurrent" sheetId="1" r:id="rId3"/>
    <sheet name="2019 Capital" sheetId="2" r:id="rId4"/>
    <sheet name="2020 Recurrent" sheetId="4" r:id="rId5"/>
    <sheet name="2020 Capital" sheetId="5" r:id="rId6"/>
  </sheets>
  <externalReferences>
    <externalReference r:id="rId7"/>
  </externalReferences>
  <definedNames>
    <definedName name="_xlnm.Print_Titles" localSheetId="3">'2019 Capital'!$4:$5</definedName>
  </definedNames>
  <calcPr calcId="124519"/>
</workbook>
</file>

<file path=xl/calcChain.xml><?xml version="1.0" encoding="utf-8"?>
<calcChain xmlns="http://schemas.openxmlformats.org/spreadsheetml/2006/main">
  <c r="C22" i="8"/>
  <c r="C21"/>
  <c r="C20"/>
  <c r="C19"/>
  <c r="C18"/>
  <c r="C17"/>
  <c r="C16"/>
  <c r="C15"/>
  <c r="C14"/>
  <c r="C13"/>
  <c r="C12"/>
  <c r="C11"/>
  <c r="H20" i="9" l="1"/>
  <c r="H19"/>
  <c r="H18"/>
  <c r="H17"/>
  <c r="H16"/>
  <c r="H15"/>
  <c r="H14"/>
  <c r="H13"/>
  <c r="H12"/>
  <c r="H11"/>
  <c r="H10"/>
  <c r="H9"/>
  <c r="H8"/>
  <c r="H7"/>
  <c r="F21"/>
  <c r="E23" i="8"/>
  <c r="D23"/>
  <c r="C23"/>
  <c r="E9"/>
  <c r="D9"/>
  <c r="C8"/>
  <c r="C7"/>
  <c r="C6"/>
  <c r="C5"/>
  <c r="G8" i="5"/>
  <c r="G9"/>
  <c r="G10"/>
  <c r="G12"/>
  <c r="G13"/>
  <c r="G14"/>
  <c r="G15"/>
  <c r="G16"/>
  <c r="G17"/>
  <c r="G18"/>
  <c r="G19"/>
  <c r="G20"/>
  <c r="G7"/>
  <c r="A9"/>
  <c r="A10" s="1"/>
  <c r="A11" s="1"/>
  <c r="A12" s="1"/>
  <c r="A13" s="1"/>
  <c r="A14" s="1"/>
  <c r="A15" s="1"/>
  <c r="A16" s="1"/>
  <c r="C9" i="8" l="1"/>
  <c r="G21" i="9"/>
  <c r="H7" i="2" l="1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6"/>
  <c r="G30"/>
  <c r="F30"/>
  <c r="E23" i="4"/>
  <c r="D23"/>
  <c r="C23"/>
  <c r="E9"/>
  <c r="C9"/>
  <c r="D8"/>
  <c r="D7"/>
  <c r="D6"/>
  <c r="D9" s="1"/>
  <c r="E23" i="1" l="1"/>
  <c r="D23"/>
  <c r="C23"/>
  <c r="E9"/>
  <c r="D9"/>
  <c r="C8"/>
  <c r="C7"/>
  <c r="C6"/>
  <c r="C5"/>
  <c r="C9" l="1"/>
</calcChain>
</file>

<file path=xl/sharedStrings.xml><?xml version="1.0" encoding="utf-8"?>
<sst xmlns="http://schemas.openxmlformats.org/spreadsheetml/2006/main" count="282" uniqueCount="134">
  <si>
    <t>S/No</t>
  </si>
  <si>
    <t>DETAILS</t>
  </si>
  <si>
    <t>APPROPRIATION</t>
  </si>
  <si>
    <t>AMOUNT  RELEASED</t>
  </si>
  <si>
    <t>UTILIZATION</t>
  </si>
  <si>
    <t>REMARKS</t>
  </si>
  <si>
    <t>OVERHEAD COST</t>
  </si>
  <si>
    <t>N</t>
  </si>
  <si>
    <t>1st Quarter</t>
  </si>
  <si>
    <t>Inadequate Funding</t>
  </si>
  <si>
    <t>2nd Quarter</t>
  </si>
  <si>
    <t>Insufficient Funding</t>
  </si>
  <si>
    <t>3rd Quarter</t>
  </si>
  <si>
    <t>4th Quarter</t>
  </si>
  <si>
    <t>TOTAL</t>
  </si>
  <si>
    <t>PERSONNEL COST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</si>
  <si>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</si>
  <si>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</si>
  <si>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</si>
  <si>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</si>
  <si>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</si>
  <si>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</si>
  <si>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</si>
  <si>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</si>
  <si>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</si>
  <si>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</si>
  <si>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</si>
  <si>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</si>
  <si>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NATIONAL VETERINARY RESEARCH INSTITUTE, VOM</t>
  </si>
  <si>
    <t>2020 RECURRENT BUDGET PERFORMANCE REPORT</t>
  </si>
  <si>
    <t>S/N</t>
  </si>
  <si>
    <t>Insufficient Appropriation</t>
  </si>
  <si>
    <t>S/NO</t>
  </si>
  <si>
    <t>Project CODE</t>
  </si>
  <si>
    <t>PROJECT NAME</t>
  </si>
  <si>
    <t>RELEASES</t>
  </si>
  <si>
    <t>ERGP5104527</t>
  </si>
  <si>
    <t>Surveillance, diagnosis and control ol economically important animal diseases in nigeria (avian inlluenza, newcastle disease, gumboro, rabies, cbpp, asl, brucellosis, lowl typhoid, etc.)</t>
  </si>
  <si>
    <t>ERGP5104532</t>
  </si>
  <si>
    <t>Vaccine research, development and production</t>
  </si>
  <si>
    <t>ERGP5104513</t>
  </si>
  <si>
    <t>Training ol technical &amp; laboratory stall lor vaccine production</t>
  </si>
  <si>
    <t>ERGP5104488</t>
  </si>
  <si>
    <t>Training ol lield &amp; veterinary stall lor vaccine production</t>
  </si>
  <si>
    <t>ERGP30135185 ERGP80100363</t>
  </si>
  <si>
    <t>Training ol local departments, units and stall lor the operationalization lor the NVRI digital research (M &amp; E)</t>
  </si>
  <si>
    <t>ERGP30125873</t>
  </si>
  <si>
    <t>Provision ol Internet service lor Research, Vaccine production and Disease surveillance</t>
  </si>
  <si>
    <t>ERGP5104524</t>
  </si>
  <si>
    <t>Development ol multivalent vaccines, (bq+hantavac+hsv: gumboro+ndvl: lowl typhoid+lowl cholera+new castle lasota)</t>
  </si>
  <si>
    <t>ERGP5104536</t>
  </si>
  <si>
    <t>Procurement ol reagents, chemicals and consumables</t>
  </si>
  <si>
    <t>ERGP5104541</t>
  </si>
  <si>
    <t>Surveillance ol highly pathogenic diseases</t>
  </si>
  <si>
    <t>ERGP5104543</t>
  </si>
  <si>
    <t>Animal containment lacility; bsl3 laboratory.</t>
  </si>
  <si>
    <t>ERGP7125890</t>
  </si>
  <si>
    <t>Revaluation ol lixed asset in conlormity with the requirement ol international public sector accounting standard ipsas</t>
  </si>
  <si>
    <t>ERGP12104550</t>
  </si>
  <si>
    <t>Rehabilitation ol institute's internal roads.</t>
  </si>
  <si>
    <t>ERGP7125920</t>
  </si>
  <si>
    <t>Capacity building ol accounts stall on international public sector accounting standard (ipsas accrual basis) and new accounting soltware and techniques</t>
  </si>
  <si>
    <t>ERGP30135198 ERGP80100364</t>
  </si>
  <si>
    <t>Empowerment programme lor youth and women in Mangu/Bokkos lederal Constituency, Plateau State</t>
  </si>
  <si>
    <t>ERGP30135207</t>
  </si>
  <si>
    <t>Training, empowerment and awareness campaign on poultry larming and diseases control in onyukoko, kogi state.</t>
  </si>
  <si>
    <t>ERGP30135256 ERGP80100371</t>
  </si>
  <si>
    <t>Training and empowerment ol youth and women in poultry production and disease control in umuahia north lga ol abia state</t>
  </si>
  <si>
    <t>ERGP30135297 ERGP5104544</t>
  </si>
  <si>
    <t>Provision ol vaccines and veterinary kits to poultry larmers in north central, north west and north east geopolitical zone</t>
  </si>
  <si>
    <t>ERGP30135310  ERGP5104545</t>
  </si>
  <si>
    <t>Provision ol vaccines and veterinary kits to poultry larmers in south south, south west and south east geopolitical zone</t>
  </si>
  <si>
    <t>ERGP30135324 ERGP5104546</t>
  </si>
  <si>
    <t>Capacity building on administration ol vaccine to poultry larmers</t>
  </si>
  <si>
    <t>ERGP23135252</t>
  </si>
  <si>
    <t>Construction ol 3 block ol classroom/lecture halls</t>
  </si>
  <si>
    <t>ERGP27135235</t>
  </si>
  <si>
    <t>Construction ol a 1 storey block College Library</t>
  </si>
  <si>
    <t>ERGP30135213</t>
  </si>
  <si>
    <t>Construction and installation ol gas circulating system to laboratories</t>
  </si>
  <si>
    <t>ERGP30135223</t>
  </si>
  <si>
    <t>Procurement ol diagnostic and teaching equipment/reagents lor science laboratories</t>
  </si>
  <si>
    <t>ERGP30135229</t>
  </si>
  <si>
    <t>Re-rooling ol the college auditorium</t>
  </si>
  <si>
    <t>AMOUNT</t>
  </si>
  <si>
    <t>%</t>
  </si>
  <si>
    <t>2019 CAPITAL BUDGET PERFORMANCE REPORT</t>
  </si>
  <si>
    <t>LOCATION</t>
  </si>
  <si>
    <t>Vom</t>
  </si>
  <si>
    <t>Sub-Head/Code</t>
  </si>
  <si>
    <t>Program/Project Title.</t>
  </si>
  <si>
    <t>ERGP30135185</t>
  </si>
  <si>
    <t>Training of focal departments, units and staff for the operationalization for the NVRI digital research (M &amp; E)</t>
  </si>
  <si>
    <t>Animal containment facility; BSL3 Laboratory.</t>
  </si>
  <si>
    <t>Provision of internet service for research, vaccine production and disease surveillance</t>
  </si>
  <si>
    <t>Revaluation of fixed asset in conformity with the requirement of international public sector accounting standard IPSAS</t>
  </si>
  <si>
    <t>Capacity building of accounts staff on international public sector accounting standard (IPSAS accrual basis) and new accounting software and techniques</t>
  </si>
  <si>
    <t>Rehabilitation of institute's internal roads.</t>
  </si>
  <si>
    <t>Procurement of reagents, chemicals and consumables</t>
  </si>
  <si>
    <t>Surveillance of highly pathogenic diseases</t>
  </si>
  <si>
    <t>Surveillance, diagnosis and control of economically important animal diseases in Nigeria (Avian Influenza, Newcastle Disease, Gumboro, Rabies, CBPP, ASF, Brucellosis, Fowl Typhoid, ETC.)</t>
  </si>
  <si>
    <t>Vaccine Research, Development and Production</t>
  </si>
  <si>
    <t>Training of Field &amp; Veterinary staff for vaccine production</t>
  </si>
  <si>
    <t>Training of Technical &amp; Laboratory staff for Vaccine production</t>
  </si>
  <si>
    <t>Development of Multivalent Vaccines, (BQ+Hantavac+HSV: Gumboro+NDVL: Fowl Typhoid+Fowl Cholera+New Castle Lasota)</t>
  </si>
  <si>
    <t>ERGP30147813 ERGP7125921</t>
  </si>
  <si>
    <t>Training and Empowerment of Youth and Women in various Agricultural value chains in Nasarawa West Senatorial district</t>
  </si>
  <si>
    <t xml:space="preserve">Appropriation </t>
  </si>
  <si>
    <t xml:space="preserve">Amount </t>
  </si>
  <si>
    <t>2020 CAPITAL BUDGET PERFORMANCE REPORT</t>
  </si>
  <si>
    <t>Location</t>
  </si>
  <si>
    <t>2019 RECURRENT BUDGET PERFORMANCE REPORT</t>
  </si>
  <si>
    <t xml:space="preserve">Vaccine Research, Development and Production. </t>
  </si>
  <si>
    <t xml:space="preserve">Surveillance of highly pathogenic diseases </t>
  </si>
  <si>
    <t xml:space="preserve">Training of Technical &amp; Laboratory staff for Vaccine production. </t>
  </si>
  <si>
    <t>Training of Field &amp; Veterinary staff for Vaccine production.</t>
  </si>
  <si>
    <t xml:space="preserve"> ERG5104488</t>
  </si>
  <si>
    <t xml:space="preserve">Isolation and Characterization of Foot &amp; Mouth Diseace (FMD) virus isolate for vaccine production in Nigeria. </t>
  </si>
  <si>
    <t>ERGP5104519</t>
  </si>
  <si>
    <t xml:space="preserve">Diagnosis and control of Economically Important Animal Diseases in Nigeria. </t>
  </si>
  <si>
    <t xml:space="preserve">Development of Multivalent Vaccines. </t>
  </si>
  <si>
    <t>Empowerment Training for practising Poultry Farmers on Disease prevention &amp; management .</t>
  </si>
  <si>
    <t xml:space="preserve"> ERGP30119819</t>
  </si>
  <si>
    <r>
      <t>Rehabilitation of Institute's internal roads.</t>
    </r>
    <r>
      <rPr>
        <b/>
        <sz val="12"/>
        <color indexed="8"/>
        <rFont val="Calibri"/>
        <family val="2"/>
      </rPr>
      <t xml:space="preserve"> </t>
    </r>
  </si>
  <si>
    <t xml:space="preserve">Procurement of Reagents, chemicals and consumables. </t>
  </si>
  <si>
    <t xml:space="preserve">Animal containment facility; BSL3 laboratory.
</t>
  </si>
  <si>
    <t xml:space="preserve">Training and empowerment in Mangu/Bokkos constituency. 
</t>
  </si>
  <si>
    <t>ERGP30119545</t>
  </si>
  <si>
    <t xml:space="preserve">Support for Research and Development of animal vaccines and biologicals, together with disease surveillance, diagnostics and extension services for national cattle population.
</t>
  </si>
  <si>
    <t>ERGP30119536</t>
  </si>
  <si>
    <t>ERGP30119527</t>
  </si>
  <si>
    <t>2018 RECURRENT BUDGET PERFORMANCE REPORT</t>
  </si>
  <si>
    <t>2018 CAPITAL BUDGET PERFORMANCE REPORT</t>
  </si>
  <si>
    <t xml:space="preserve">Capacity building training fo selected veterinary attendants and technologists on diseases surveillance and control.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</si>
</sst>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(* #,##0.00_);_(* \(#,##0.00\);_(* &quot;-&quot;??_);_(@_)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name val="Times New Roman"/>
      <family val="1"/>
    </font>
    <font>
      <b/>
      <sz val="11"/>
      <name val="Calibri"/>
      <family val="2"/>
      <scheme val="minor"/>
    </font>
    <font>
      <b/>
      <sz val="11"/>
      <name val="Times New Roman"/>
      <family val="1"/>
    </font>
    <font>
      <sz val="12"/>
      <name val="Calibri"/>
      <family val="2"/>
      <scheme val="minor"/>
    </font>
    <font>
      <sz val="10.5"/>
      <color rgb="FF000000"/>
      <name val="Times New Roman"/>
      <family val="1"/>
    </font>
    <font>
      <sz val="11"/>
      <name val="Calibri"/>
      <family val="2"/>
      <scheme val="minor"/>
    </font>
    <font>
      <sz val="11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Comic Sans MS"/>
      <family val="4"/>
    </font>
    <font>
      <sz val="12"/>
      <color theme="1"/>
      <name val="Arial"/>
      <family val="2"/>
    </font>
    <font>
      <b/>
      <sz val="11"/>
      <color theme="1"/>
      <name val="Comic Sans MS"/>
      <family val="4"/>
    </font>
    <font>
      <b/>
      <sz val="12"/>
      <color indexed="8"/>
      <name val="Calibri"/>
      <family val="2"/>
    </font>
    <font>
      <b/>
      <sz val="16"/>
      <color theme="1"/>
      <name val="Arial Rounded MT Bold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1">
    <xf numFmtId="0" fontId="0" fillId="0" borderId="0" xfId="0"/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2" xfId="0" applyFont="1" applyBorder="1"/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indent="2"/>
    </xf>
    <xf numFmtId="43" fontId="6" fillId="0" borderId="3" xfId="1" applyFont="1" applyBorder="1" applyAlignment="1">
      <alignment vertical="center"/>
    </xf>
    <xf numFmtId="4" fontId="6" fillId="0" borderId="3" xfId="0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indent="2"/>
    </xf>
    <xf numFmtId="43" fontId="6" fillId="0" borderId="4" xfId="1" applyFont="1" applyBorder="1" applyAlignment="1">
      <alignment vertical="center"/>
    </xf>
    <xf numFmtId="0" fontId="0" fillId="0" borderId="4" xfId="0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3" fontId="6" fillId="0" borderId="5" xfId="0" applyNumberFormat="1" applyFont="1" applyBorder="1" applyAlignment="1">
      <alignment vertical="center"/>
    </xf>
    <xf numFmtId="4" fontId="5" fillId="0" borderId="5" xfId="0" applyNumberFormat="1" applyFont="1" applyBorder="1" applyAlignment="1">
      <alignment vertical="center"/>
    </xf>
    <xf numFmtId="43" fontId="5" fillId="0" borderId="5" xfId="0" applyNumberFormat="1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0" fillId="0" borderId="6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43" fontId="6" fillId="0" borderId="3" xfId="0" applyNumberFormat="1" applyFont="1" applyBorder="1" applyAlignment="1">
      <alignment vertical="center"/>
    </xf>
    <xf numFmtId="43" fontId="7" fillId="0" borderId="3" xfId="1" applyFont="1" applyBorder="1" applyAlignment="1">
      <alignment vertical="center"/>
    </xf>
    <xf numFmtId="43" fontId="6" fillId="0" borderId="3" xfId="1" applyNumberFormat="1" applyFont="1" applyBorder="1" applyAlignment="1">
      <alignment vertical="center"/>
    </xf>
    <xf numFmtId="43" fontId="6" fillId="0" borderId="4" xfId="1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Alignment="1">
      <alignment horizontal="center"/>
    </xf>
    <xf numFmtId="0" fontId="5" fillId="0" borderId="3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 wrapText="1"/>
    </xf>
    <xf numFmtId="0" fontId="0" fillId="0" borderId="0" xfId="0" applyAlignment="1">
      <alignment vertical="top"/>
    </xf>
    <xf numFmtId="0" fontId="2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3" xfId="0" applyFont="1" applyBorder="1"/>
    <xf numFmtId="0" fontId="6" fillId="0" borderId="3" xfId="0" applyFont="1" applyBorder="1" applyAlignment="1">
      <alignment horizontal="center"/>
    </xf>
    <xf numFmtId="0" fontId="6" fillId="0" borderId="3" xfId="0" applyFont="1" applyBorder="1"/>
    <xf numFmtId="43" fontId="6" fillId="0" borderId="4" xfId="1" applyFont="1" applyBorder="1"/>
    <xf numFmtId="43" fontId="6" fillId="0" borderId="3" xfId="1" applyFont="1" applyBorder="1"/>
    <xf numFmtId="0" fontId="6" fillId="0" borderId="0" xfId="0" applyFont="1"/>
    <xf numFmtId="43" fontId="6" fillId="0" borderId="7" xfId="1" applyFont="1" applyBorder="1"/>
    <xf numFmtId="43" fontId="6" fillId="0" borderId="6" xfId="1" applyFont="1" applyBorder="1"/>
    <xf numFmtId="0" fontId="5" fillId="0" borderId="3" xfId="0" applyFont="1" applyBorder="1" applyAlignment="1">
      <alignment horizontal="center"/>
    </xf>
    <xf numFmtId="43" fontId="5" fillId="0" borderId="3" xfId="0" applyNumberFormat="1" applyFont="1" applyBorder="1"/>
    <xf numFmtId="0" fontId="0" fillId="0" borderId="3" xfId="0" applyBorder="1"/>
    <xf numFmtId="4" fontId="6" fillId="0" borderId="3" xfId="0" applyNumberFormat="1" applyFont="1" applyBorder="1"/>
    <xf numFmtId="0" fontId="0" fillId="0" borderId="0" xfId="0" applyAlignment="1">
      <alignment horizontal="left"/>
    </xf>
    <xf numFmtId="0" fontId="2" fillId="0" borderId="0" xfId="0" applyFont="1" applyAlignment="1">
      <alignment vertical="top"/>
    </xf>
    <xf numFmtId="0" fontId="0" fillId="0" borderId="6" xfId="0" applyBorder="1" applyAlignment="1">
      <alignment horizontal="center" vertical="top"/>
    </xf>
    <xf numFmtId="0" fontId="6" fillId="0" borderId="6" xfId="0" applyFont="1" applyFill="1" applyBorder="1" applyAlignment="1">
      <alignment horizontal="left" vertical="top"/>
    </xf>
    <xf numFmtId="0" fontId="10" fillId="0" borderId="6" xfId="0" applyFont="1" applyBorder="1" applyAlignment="1">
      <alignment vertical="top" wrapText="1"/>
    </xf>
    <xf numFmtId="43" fontId="0" fillId="0" borderId="6" xfId="0" applyNumberFormat="1" applyBorder="1" applyAlignment="1">
      <alignment vertical="top"/>
    </xf>
    <xf numFmtId="0" fontId="0" fillId="0" borderId="3" xfId="0" applyBorder="1" applyAlignment="1">
      <alignment horizontal="center" vertical="top"/>
    </xf>
    <xf numFmtId="0" fontId="6" fillId="0" borderId="3" xfId="0" applyFont="1" applyFill="1" applyBorder="1" applyAlignment="1">
      <alignment horizontal="left" vertical="top"/>
    </xf>
    <xf numFmtId="0" fontId="7" fillId="0" borderId="3" xfId="0" applyFont="1" applyBorder="1" applyAlignment="1">
      <alignment vertical="top" wrapText="1"/>
    </xf>
    <xf numFmtId="43" fontId="0" fillId="0" borderId="3" xfId="0" applyNumberFormat="1" applyBorder="1" applyAlignment="1">
      <alignment vertical="top"/>
    </xf>
    <xf numFmtId="0" fontId="11" fillId="0" borderId="3" xfId="0" applyFont="1" applyBorder="1" applyAlignment="1">
      <alignment vertical="top" wrapText="1"/>
    </xf>
    <xf numFmtId="0" fontId="6" fillId="0" borderId="3" xfId="0" applyFont="1" applyFill="1" applyBorder="1" applyAlignment="1">
      <alignment horizontal="left" vertical="top" wrapText="1"/>
    </xf>
    <xf numFmtId="0" fontId="10" fillId="0" borderId="3" xfId="0" applyFont="1" applyBorder="1" applyAlignment="1">
      <alignment vertical="top" wrapText="1"/>
    </xf>
    <xf numFmtId="0" fontId="6" fillId="0" borderId="3" xfId="0" applyFont="1" applyFill="1" applyBorder="1" applyAlignment="1">
      <alignment horizontal="left" vertical="center"/>
    </xf>
    <xf numFmtId="0" fontId="7" fillId="0" borderId="3" xfId="0" applyFont="1" applyBorder="1" applyAlignment="1">
      <alignment vertical="center" wrapText="1"/>
    </xf>
    <xf numFmtId="43" fontId="0" fillId="0" borderId="3" xfId="0" applyNumberForma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vertical="center"/>
    </xf>
    <xf numFmtId="43" fontId="2" fillId="0" borderId="3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9" xfId="0" applyFont="1" applyBorder="1" applyAlignment="1">
      <alignment horizontal="center" vertical="top"/>
    </xf>
    <xf numFmtId="10" fontId="0" fillId="0" borderId="6" xfId="2" applyNumberFormat="1" applyFont="1" applyBorder="1" applyAlignment="1">
      <alignment vertical="top"/>
    </xf>
    <xf numFmtId="0" fontId="5" fillId="0" borderId="0" xfId="0" applyFont="1" applyAlignment="1">
      <alignment vertical="top"/>
    </xf>
    <xf numFmtId="43" fontId="0" fillId="0" borderId="0" xfId="1" applyFont="1"/>
    <xf numFmtId="164" fontId="14" fillId="0" borderId="1" xfId="1" applyNumberFormat="1" applyFont="1" applyFill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/>
    </xf>
    <xf numFmtId="0" fontId="15" fillId="0" borderId="6" xfId="0" applyFont="1" applyBorder="1" applyAlignment="1">
      <alignment vertical="top"/>
    </xf>
    <xf numFmtId="0" fontId="16" fillId="0" borderId="6" xfId="0" applyFont="1" applyBorder="1" applyAlignment="1">
      <alignment vertical="top" wrapText="1"/>
    </xf>
    <xf numFmtId="4" fontId="17" fillId="0" borderId="6" xfId="0" applyNumberFormat="1" applyFont="1" applyBorder="1" applyAlignment="1">
      <alignment vertical="top"/>
    </xf>
    <xf numFmtId="43" fontId="0" fillId="0" borderId="6" xfId="0" applyNumberFormat="1" applyFont="1" applyBorder="1" applyAlignment="1">
      <alignment vertical="top"/>
    </xf>
    <xf numFmtId="0" fontId="6" fillId="0" borderId="3" xfId="0" applyFont="1" applyBorder="1" applyAlignment="1">
      <alignment horizontal="center" vertical="top"/>
    </xf>
    <xf numFmtId="0" fontId="15" fillId="0" borderId="3" xfId="0" applyFont="1" applyBorder="1" applyAlignment="1">
      <alignment vertical="top"/>
    </xf>
    <xf numFmtId="0" fontId="18" fillId="0" borderId="3" xfId="0" applyFont="1" applyBorder="1" applyAlignment="1">
      <alignment vertical="top" wrapText="1"/>
    </xf>
    <xf numFmtId="4" fontId="17" fillId="0" borderId="3" xfId="0" applyNumberFormat="1" applyFont="1" applyBorder="1" applyAlignment="1">
      <alignment vertical="top"/>
    </xf>
    <xf numFmtId="43" fontId="0" fillId="0" borderId="3" xfId="0" applyNumberFormat="1" applyFont="1" applyBorder="1" applyAlignment="1">
      <alignment vertical="top"/>
    </xf>
    <xf numFmtId="0" fontId="19" fillId="0" borderId="3" xfId="0" applyFont="1" applyBorder="1" applyAlignment="1">
      <alignment vertical="top" wrapText="1"/>
    </xf>
    <xf numFmtId="0" fontId="15" fillId="0" borderId="3" xfId="0" applyFont="1" applyBorder="1" applyAlignment="1">
      <alignment vertical="center"/>
    </xf>
    <xf numFmtId="0" fontId="18" fillId="0" borderId="3" xfId="0" applyFont="1" applyBorder="1" applyAlignment="1">
      <alignment vertical="center" wrapText="1"/>
    </xf>
    <xf numFmtId="4" fontId="17" fillId="0" borderId="3" xfId="0" applyNumberFormat="1" applyFont="1" applyBorder="1" applyAlignment="1">
      <alignment vertical="center"/>
    </xf>
    <xf numFmtId="43" fontId="0" fillId="0" borderId="3" xfId="0" applyNumberFormat="1" applyFont="1" applyBorder="1" applyAlignment="1">
      <alignment vertical="center"/>
    </xf>
    <xf numFmtId="0" fontId="19" fillId="0" borderId="3" xfId="0" applyFont="1" applyBorder="1" applyAlignment="1">
      <alignment vertical="center" wrapText="1"/>
    </xf>
    <xf numFmtId="43" fontId="17" fillId="0" borderId="3" xfId="1" applyFont="1" applyBorder="1" applyAlignment="1">
      <alignment vertical="top"/>
    </xf>
    <xf numFmtId="0" fontId="6" fillId="0" borderId="3" xfId="0" applyFont="1" applyBorder="1" applyAlignment="1">
      <alignment vertical="top"/>
    </xf>
    <xf numFmtId="164" fontId="0" fillId="0" borderId="3" xfId="0" applyNumberFormat="1" applyFont="1" applyBorder="1" applyAlignment="1">
      <alignment vertical="top"/>
    </xf>
    <xf numFmtId="0" fontId="19" fillId="0" borderId="3" xfId="0" applyFont="1" applyBorder="1" applyAlignment="1">
      <alignment horizontal="left" vertical="top" wrapText="1"/>
    </xf>
    <xf numFmtId="43" fontId="10" fillId="0" borderId="3" xfId="1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20" fillId="0" borderId="3" xfId="0" applyFont="1" applyBorder="1" applyAlignment="1">
      <alignment vertical="top" wrapText="1"/>
    </xf>
    <xf numFmtId="43" fontId="0" fillId="0" borderId="3" xfId="1" applyFont="1" applyBorder="1" applyAlignment="1">
      <alignment vertical="top" wrapText="1"/>
    </xf>
    <xf numFmtId="0" fontId="21" fillId="0" borderId="3" xfId="0" applyFont="1" applyBorder="1" applyAlignment="1">
      <alignment vertical="center"/>
    </xf>
    <xf numFmtId="4" fontId="2" fillId="0" borderId="3" xfId="0" applyNumberFormat="1" applyFont="1" applyBorder="1" applyAlignment="1">
      <alignment vertical="center"/>
    </xf>
    <xf numFmtId="43" fontId="0" fillId="0" borderId="0" xfId="0" applyNumberFormat="1"/>
    <xf numFmtId="0" fontId="22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left" vertical="center"/>
    </xf>
    <xf numFmtId="164" fontId="6" fillId="0" borderId="0" xfId="1" applyNumberFormat="1" applyFont="1"/>
    <xf numFmtId="0" fontId="25" fillId="0" borderId="16" xfId="0" applyFont="1" applyBorder="1" applyAlignment="1">
      <alignment horizontal="center" vertical="top"/>
    </xf>
    <xf numFmtId="0" fontId="25" fillId="0" borderId="0" xfId="0" applyFont="1" applyAlignment="1">
      <alignment horizontal="center" vertical="top"/>
    </xf>
    <xf numFmtId="164" fontId="6" fillId="0" borderId="3" xfId="1" applyNumberFormat="1" applyFont="1" applyBorder="1" applyAlignment="1">
      <alignment vertical="top"/>
    </xf>
    <xf numFmtId="43" fontId="0" fillId="0" borderId="0" xfId="0" applyNumberFormat="1" applyAlignment="1">
      <alignment vertical="top"/>
    </xf>
    <xf numFmtId="164" fontId="6" fillId="0" borderId="3" xfId="1" applyNumberFormat="1" applyFont="1" applyBorder="1" applyAlignment="1">
      <alignment vertical="top" wrapText="1"/>
    </xf>
    <xf numFmtId="164" fontId="5" fillId="0" borderId="3" xfId="1" applyNumberFormat="1" applyFont="1" applyBorder="1" applyAlignment="1">
      <alignment vertical="center"/>
    </xf>
    <xf numFmtId="43" fontId="2" fillId="0" borderId="0" xfId="0" applyNumberFormat="1" applyFont="1" applyAlignment="1">
      <alignment vertical="center"/>
    </xf>
    <xf numFmtId="164" fontId="6" fillId="0" borderId="17" xfId="1" applyNumberFormat="1" applyFont="1" applyBorder="1"/>
    <xf numFmtId="10" fontId="0" fillId="0" borderId="17" xfId="2" applyNumberFormat="1" applyFont="1" applyBorder="1" applyAlignment="1">
      <alignment vertical="top"/>
    </xf>
    <xf numFmtId="43" fontId="0" fillId="0" borderId="17" xfId="0" applyNumberFormat="1" applyBorder="1" applyAlignment="1">
      <alignment vertical="top"/>
    </xf>
    <xf numFmtId="164" fontId="6" fillId="0" borderId="0" xfId="1" applyNumberFormat="1" applyFont="1" applyBorder="1"/>
    <xf numFmtId="10" fontId="0" fillId="0" borderId="0" xfId="2" applyNumberFormat="1" applyFont="1" applyBorder="1" applyAlignment="1">
      <alignment vertical="top"/>
    </xf>
    <xf numFmtId="43" fontId="0" fillId="0" borderId="0" xfId="0" applyNumberFormat="1" applyBorder="1" applyAlignment="1">
      <alignment vertical="top"/>
    </xf>
    <xf numFmtId="0" fontId="0" fillId="0" borderId="0" xfId="0" applyBorder="1" applyAlignment="1">
      <alignment vertical="top"/>
    </xf>
    <xf numFmtId="43" fontId="0" fillId="0" borderId="0" xfId="0" applyNumberFormat="1" applyBorder="1" applyAlignment="1">
      <alignment vertical="center"/>
    </xf>
    <xf numFmtId="0" fontId="9" fillId="0" borderId="0" xfId="0" applyFont="1" applyAlignment="1"/>
    <xf numFmtId="0" fontId="25" fillId="0" borderId="0" xfId="0" applyFont="1" applyBorder="1" applyAlignment="1">
      <alignment horizontal="center" vertical="top"/>
    </xf>
    <xf numFmtId="0" fontId="0" fillId="0" borderId="3" xfId="0" applyFont="1" applyBorder="1" applyAlignment="1">
      <alignment vertical="top" wrapText="1"/>
    </xf>
    <xf numFmtId="164" fontId="6" fillId="0" borderId="3" xfId="1" applyNumberFormat="1" applyFont="1" applyBorder="1" applyAlignment="1">
      <alignment vertical="center"/>
    </xf>
    <xf numFmtId="4" fontId="0" fillId="0" borderId="0" xfId="0" applyNumberFormat="1"/>
    <xf numFmtId="0" fontId="3" fillId="0" borderId="0" xfId="0" applyFont="1" applyAlignment="1">
      <alignment horizontal="center"/>
    </xf>
    <xf numFmtId="0" fontId="8" fillId="0" borderId="8" xfId="0" applyFont="1" applyBorder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2" fillId="0" borderId="12" xfId="0" applyFont="1" applyBorder="1" applyAlignment="1">
      <alignment horizontal="center" vertical="top"/>
    </xf>
    <xf numFmtId="0" fontId="2" fillId="0" borderId="13" xfId="0" applyFont="1" applyBorder="1" applyAlignment="1">
      <alignment horizontal="center" vertical="top"/>
    </xf>
    <xf numFmtId="0" fontId="5" fillId="0" borderId="10" xfId="0" applyFont="1" applyBorder="1" applyAlignment="1">
      <alignment horizontal="center" vertical="top"/>
    </xf>
    <xf numFmtId="0" fontId="5" fillId="0" borderId="11" xfId="0" applyFont="1" applyBorder="1" applyAlignment="1">
      <alignment horizontal="center" vertical="top"/>
    </xf>
    <xf numFmtId="0" fontId="12" fillId="0" borderId="12" xfId="0" applyFont="1" applyFill="1" applyBorder="1" applyAlignment="1">
      <alignment horizontal="center" vertical="top" wrapText="1"/>
    </xf>
    <xf numFmtId="0" fontId="12" fillId="0" borderId="13" xfId="0" applyFont="1" applyFill="1" applyBorder="1" applyAlignment="1">
      <alignment horizontal="center" vertical="top" wrapText="1"/>
    </xf>
    <xf numFmtId="0" fontId="13" fillId="0" borderId="12" xfId="0" applyFont="1" applyBorder="1" applyAlignment="1">
      <alignment horizontal="center" vertical="top" wrapText="1"/>
    </xf>
    <xf numFmtId="0" fontId="13" fillId="0" borderId="13" xfId="0" applyFont="1" applyBorder="1" applyAlignment="1">
      <alignment horizontal="center" vertical="top" wrapText="1"/>
    </xf>
    <xf numFmtId="164" fontId="14" fillId="0" borderId="14" xfId="1" applyNumberFormat="1" applyFont="1" applyFill="1" applyBorder="1" applyAlignment="1">
      <alignment horizontal="center" vertical="top" wrapText="1"/>
    </xf>
    <xf numFmtId="164" fontId="14" fillId="0" borderId="15" xfId="1" applyNumberFormat="1" applyFont="1" applyFill="1" applyBorder="1" applyAlignment="1">
      <alignment horizontal="center" vertical="top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18%20Tracker\PICA\iv.%20Budgetary%20provision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17"/>
      <sheetName val="2018 "/>
    </sheetNames>
    <sheetDataSet>
      <sheetData sheetId="0">
        <row r="8">
          <cell r="E8">
            <v>1998367832</v>
          </cell>
        </row>
      </sheetData>
      <sheetData sheetId="1">
        <row r="8">
          <cell r="E8">
            <v>2411193351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F26"/>
  <sheetViews>
    <sheetView workbookViewId="0">
      <selection activeCell="I14" sqref="I14"/>
    </sheetView>
  </sheetViews>
  <sheetFormatPr defaultRowHeight="15"/>
  <cols>
    <col min="1" max="1" width="6.42578125" style="31" customWidth="1"/>
    <col min="2" max="2" width="32.42578125" customWidth="1"/>
    <col min="3" max="3" width="23.140625" customWidth="1"/>
    <col min="4" max="4" width="22.7109375" customWidth="1"/>
    <col min="5" max="5" width="20.5703125" customWidth="1"/>
    <col min="6" max="6" width="20.7109375" customWidth="1"/>
    <col min="7" max="7" width="5.7109375" customWidth="1"/>
  </cols>
  <sheetData>
    <row r="1" spans="1:6" ht="21" customHeight="1">
      <c r="A1" s="126" t="s">
        <v>28</v>
      </c>
      <c r="B1" s="126"/>
      <c r="C1" s="126"/>
      <c r="D1" s="126"/>
      <c r="E1" s="126"/>
      <c r="F1" s="126"/>
    </row>
    <row r="2" spans="1:6" ht="26.25" customHeight="1" thickBot="1">
      <c r="A2" s="127" t="s">
        <v>131</v>
      </c>
      <c r="B2" s="127"/>
      <c r="C2" s="127"/>
      <c r="D2" s="127"/>
      <c r="E2" s="127"/>
      <c r="F2" s="127"/>
    </row>
    <row r="3" spans="1:6" ht="32.450000000000003" customHeight="1" thickBot="1">
      <c r="A3" s="1" t="s">
        <v>0</v>
      </c>
      <c r="B3" s="1" t="s">
        <v>1</v>
      </c>
      <c r="C3" s="1" t="s">
        <v>2</v>
      </c>
      <c r="D3" s="2" t="s">
        <v>3</v>
      </c>
      <c r="E3" s="1" t="s">
        <v>4</v>
      </c>
      <c r="F3" s="1" t="s">
        <v>5</v>
      </c>
    </row>
    <row r="4" spans="1:6" ht="18.75">
      <c r="A4" s="3"/>
      <c r="B4" s="4" t="s">
        <v>6</v>
      </c>
      <c r="C4" s="3" t="s">
        <v>7</v>
      </c>
      <c r="D4" s="3" t="s">
        <v>7</v>
      </c>
      <c r="E4" s="3" t="s">
        <v>7</v>
      </c>
      <c r="F4" s="5"/>
    </row>
    <row r="5" spans="1:6" s="11" customFormat="1" ht="18.600000000000001" customHeight="1">
      <c r="A5" s="6">
        <v>1</v>
      </c>
      <c r="B5" s="7" t="s">
        <v>8</v>
      </c>
      <c r="C5" s="8">
        <f>103443235/4</f>
        <v>25860808.75</v>
      </c>
      <c r="D5" s="9">
        <v>8620269.5</v>
      </c>
      <c r="E5" s="8">
        <v>6289500</v>
      </c>
      <c r="F5" s="10"/>
    </row>
    <row r="6" spans="1:6" s="11" customFormat="1" ht="18.600000000000001" customHeight="1">
      <c r="A6" s="6">
        <v>2</v>
      </c>
      <c r="B6" s="7" t="s">
        <v>10</v>
      </c>
      <c r="C6" s="8">
        <f t="shared" ref="C6:C8" si="0">103443235/4</f>
        <v>25860808.75</v>
      </c>
      <c r="D6" s="9">
        <v>17240539</v>
      </c>
      <c r="E6" s="8">
        <v>12488574.539999999</v>
      </c>
      <c r="F6" s="10"/>
    </row>
    <row r="7" spans="1:6" s="11" customFormat="1" ht="18.600000000000001" customHeight="1">
      <c r="A7" s="6">
        <v>3</v>
      </c>
      <c r="B7" s="7" t="s">
        <v>12</v>
      </c>
      <c r="C7" s="8">
        <f t="shared" si="0"/>
        <v>25860808.75</v>
      </c>
      <c r="D7" s="9">
        <v>17240539.18</v>
      </c>
      <c r="E7" s="8">
        <v>23159600</v>
      </c>
      <c r="F7" s="10"/>
    </row>
    <row r="8" spans="1:6" s="11" customFormat="1" ht="18.600000000000001" customHeight="1" thickBot="1">
      <c r="A8" s="12">
        <v>4</v>
      </c>
      <c r="B8" s="13" t="s">
        <v>13</v>
      </c>
      <c r="C8" s="8">
        <f t="shared" si="0"/>
        <v>25860808.75</v>
      </c>
      <c r="D8" s="9">
        <v>17240539</v>
      </c>
      <c r="E8" s="14">
        <v>18404212.140000001</v>
      </c>
      <c r="F8" s="15"/>
    </row>
    <row r="9" spans="1:6" s="22" customFormat="1" ht="18.600000000000001" customHeight="1" thickBot="1">
      <c r="A9" s="16"/>
      <c r="B9" s="17" t="s">
        <v>14</v>
      </c>
      <c r="C9" s="18">
        <f>SUM(C5:C8)</f>
        <v>103443235</v>
      </c>
      <c r="D9" s="19">
        <f>SUM(D5:D8)</f>
        <v>60341886.68</v>
      </c>
      <c r="E9" s="20">
        <f>SUM(E5:E8)</f>
        <v>60341886.68</v>
      </c>
      <c r="F9" s="21"/>
    </row>
    <row r="10" spans="1:6" s="11" customFormat="1" ht="18.600000000000001" customHeight="1" thickTop="1">
      <c r="A10" s="23"/>
      <c r="B10" s="24" t="s">
        <v>15</v>
      </c>
      <c r="C10" s="25"/>
      <c r="D10" s="25"/>
      <c r="E10" s="25"/>
      <c r="F10" s="25"/>
    </row>
    <row r="11" spans="1:6" s="11" customFormat="1" ht="18.600000000000001" customHeight="1">
      <c r="A11" s="6">
        <v>1</v>
      </c>
      <c r="B11" s="7" t="s">
        <v>16</v>
      </c>
      <c r="C11" s="124">
        <f>+'[1]2018 '!$E$8/12</f>
        <v>200932779.25</v>
      </c>
      <c r="D11" s="41">
        <v>171133596.09999999</v>
      </c>
      <c r="E11" s="41">
        <v>171133596.09999999</v>
      </c>
      <c r="F11" s="10"/>
    </row>
    <row r="12" spans="1:6" s="11" customFormat="1" ht="18.600000000000001" customHeight="1">
      <c r="A12" s="6">
        <v>2</v>
      </c>
      <c r="B12" s="7" t="s">
        <v>17</v>
      </c>
      <c r="C12" s="124">
        <f>+'[1]2018 '!$E$8/12</f>
        <v>200932779.25</v>
      </c>
      <c r="D12" s="41">
        <v>169048723.53999999</v>
      </c>
      <c r="E12" s="41">
        <v>169048723.53999999</v>
      </c>
      <c r="F12" s="10"/>
    </row>
    <row r="13" spans="1:6" s="11" customFormat="1" ht="18.600000000000001" customHeight="1">
      <c r="A13" s="6">
        <v>3</v>
      </c>
      <c r="B13" s="7" t="s">
        <v>18</v>
      </c>
      <c r="C13" s="124">
        <f>+'[1]2018 '!$E$8/12</f>
        <v>200932779.25</v>
      </c>
      <c r="D13" s="41">
        <v>169636567.78999999</v>
      </c>
      <c r="E13" s="41">
        <v>169636567.78999999</v>
      </c>
      <c r="F13" s="10"/>
    </row>
    <row r="14" spans="1:6" s="11" customFormat="1" ht="18.600000000000001" customHeight="1">
      <c r="A14" s="6">
        <v>4</v>
      </c>
      <c r="B14" s="7" t="s">
        <v>19</v>
      </c>
      <c r="C14" s="124">
        <f>+'[1]2018 '!$E$8/12</f>
        <v>200932779.25</v>
      </c>
      <c r="D14" s="41">
        <v>189598059.66</v>
      </c>
      <c r="E14" s="41">
        <v>189598059.66</v>
      </c>
      <c r="F14" s="10"/>
    </row>
    <row r="15" spans="1:6" s="11" customFormat="1" ht="18.600000000000001" customHeight="1">
      <c r="A15" s="6">
        <v>5</v>
      </c>
      <c r="B15" s="7" t="s">
        <v>20</v>
      </c>
      <c r="C15" s="124">
        <f>+'[1]2018 '!$E$8/12</f>
        <v>200932779.25</v>
      </c>
      <c r="D15" s="41">
        <v>182382267.66</v>
      </c>
      <c r="E15" s="41">
        <v>182382267.66</v>
      </c>
      <c r="F15" s="10"/>
    </row>
    <row r="16" spans="1:6" s="11" customFormat="1" ht="18.600000000000001" customHeight="1">
      <c r="A16" s="6">
        <v>6</v>
      </c>
      <c r="B16" s="7" t="s">
        <v>21</v>
      </c>
      <c r="C16" s="124">
        <f>+'[1]2018 '!$E$8/12</f>
        <v>200932779.25</v>
      </c>
      <c r="D16" s="26">
        <v>0</v>
      </c>
      <c r="E16" s="41">
        <v>182382267.66</v>
      </c>
      <c r="F16" s="10"/>
    </row>
    <row r="17" spans="1:6" s="11" customFormat="1" ht="18.600000000000001" customHeight="1">
      <c r="A17" s="6">
        <v>7</v>
      </c>
      <c r="B17" s="7" t="s">
        <v>22</v>
      </c>
      <c r="C17" s="124">
        <f>+'[1]2018 '!$E$8/12</f>
        <v>200932779.25</v>
      </c>
      <c r="D17" s="48">
        <v>178649445.50999999</v>
      </c>
      <c r="E17" s="41">
        <v>178649445.50999999</v>
      </c>
      <c r="F17" s="10"/>
    </row>
    <row r="18" spans="1:6" s="11" customFormat="1" ht="18.600000000000001" customHeight="1">
      <c r="A18" s="6">
        <v>8</v>
      </c>
      <c r="B18" s="7" t="s">
        <v>23</v>
      </c>
      <c r="C18" s="124">
        <f>+'[1]2018 '!$E$8/12</f>
        <v>200932779.25</v>
      </c>
      <c r="D18" s="48">
        <v>188721589.31</v>
      </c>
      <c r="E18" s="41">
        <v>188721589.31</v>
      </c>
      <c r="F18" s="10"/>
    </row>
    <row r="19" spans="1:6" s="11" customFormat="1" ht="18.600000000000001" customHeight="1">
      <c r="A19" s="6">
        <v>9</v>
      </c>
      <c r="B19" s="7" t="s">
        <v>24</v>
      </c>
      <c r="C19" s="124">
        <f>+'[1]2018 '!$E$8/12</f>
        <v>200932779.25</v>
      </c>
      <c r="D19" s="48">
        <v>178303730.75999999</v>
      </c>
      <c r="E19" s="41">
        <v>178303730.75999999</v>
      </c>
      <c r="F19" s="10"/>
    </row>
    <row r="20" spans="1:6" s="11" customFormat="1" ht="18.600000000000001" customHeight="1">
      <c r="A20" s="6">
        <v>10</v>
      </c>
      <c r="B20" s="7" t="s">
        <v>25</v>
      </c>
      <c r="C20" s="124">
        <f>+'[1]2018 '!$E$8/12</f>
        <v>200932779.25</v>
      </c>
      <c r="D20" s="48">
        <v>177217977.24000001</v>
      </c>
      <c r="E20" s="41">
        <v>177217977.24000001</v>
      </c>
      <c r="F20" s="10"/>
    </row>
    <row r="21" spans="1:6" s="11" customFormat="1" ht="18.600000000000001" customHeight="1">
      <c r="A21" s="6">
        <v>11</v>
      </c>
      <c r="B21" s="7" t="s">
        <v>26</v>
      </c>
      <c r="C21" s="124">
        <f>+'[1]2018 '!$E$8/12</f>
        <v>200932779.25</v>
      </c>
      <c r="D21" s="48">
        <v>186393300.00999999</v>
      </c>
      <c r="E21" s="41">
        <v>186393300.00999999</v>
      </c>
      <c r="F21" s="10"/>
    </row>
    <row r="22" spans="1:6" s="11" customFormat="1" ht="18.600000000000001" customHeight="1" thickBot="1">
      <c r="A22" s="12">
        <v>12</v>
      </c>
      <c r="B22" s="13" t="s">
        <v>27</v>
      </c>
      <c r="C22" s="124">
        <f>+'[1]2018 '!$E$8/12</f>
        <v>200932779.25</v>
      </c>
      <c r="D22" s="48">
        <v>176576983.93000001</v>
      </c>
      <c r="E22" s="41">
        <v>176576983.93000001</v>
      </c>
      <c r="F22" s="15"/>
    </row>
    <row r="23" spans="1:6" s="11" customFormat="1" ht="18.600000000000001" customHeight="1" thickBot="1">
      <c r="A23" s="16"/>
      <c r="B23" s="17" t="s">
        <v>14</v>
      </c>
      <c r="C23" s="20">
        <f>SUM(C11:C22)</f>
        <v>2411193351</v>
      </c>
      <c r="D23" s="19">
        <f>SUM(D11:D22)</f>
        <v>1967662241.51</v>
      </c>
      <c r="E23" s="19">
        <f>SUM(E11:E22)</f>
        <v>2150044509.1699996</v>
      </c>
      <c r="F23" s="30"/>
    </row>
    <row r="24" spans="1:6" ht="24.95" customHeight="1" thickTop="1">
      <c r="D24" s="125"/>
      <c r="E24" s="125"/>
    </row>
    <row r="26" spans="1:6">
      <c r="C26" s="73"/>
    </row>
  </sheetData>
  <mergeCells count="2">
    <mergeCell ref="A1:F1"/>
    <mergeCell ref="A2:F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L30"/>
  <sheetViews>
    <sheetView workbookViewId="0">
      <selection activeCell="D5" sqref="D5:D6"/>
    </sheetView>
  </sheetViews>
  <sheetFormatPr defaultRowHeight="15.75"/>
  <cols>
    <col min="1" max="1" width="3" customWidth="1"/>
    <col min="2" max="2" width="6.5703125" style="31" customWidth="1"/>
    <col min="3" max="3" width="17.42578125" style="31" customWidth="1"/>
    <col min="4" max="4" width="59.5703125" customWidth="1"/>
    <col min="5" max="5" width="11.140625" style="105" customWidth="1"/>
    <col min="6" max="6" width="20.5703125" style="105" customWidth="1"/>
    <col min="7" max="7" width="19.85546875" customWidth="1"/>
    <col min="8" max="8" width="9.7109375" customWidth="1"/>
    <col min="9" max="9" width="3.7109375" customWidth="1"/>
  </cols>
  <sheetData>
    <row r="1" spans="1:12" ht="18.75">
      <c r="B1" s="128"/>
      <c r="C1" s="128"/>
      <c r="D1" s="128"/>
      <c r="E1" s="128"/>
      <c r="F1" s="128"/>
      <c r="G1" s="128"/>
      <c r="H1" s="128"/>
      <c r="I1" s="102"/>
      <c r="J1" s="102"/>
      <c r="K1" s="102"/>
      <c r="L1" s="102"/>
    </row>
    <row r="2" spans="1:12" ht="22.5">
      <c r="B2" s="129" t="s">
        <v>28</v>
      </c>
      <c r="C2" s="129"/>
      <c r="D2" s="129"/>
      <c r="E2" s="129"/>
      <c r="F2" s="129"/>
      <c r="G2" s="129"/>
      <c r="H2" s="129"/>
      <c r="I2" s="121"/>
      <c r="J2" s="103"/>
      <c r="K2" s="103"/>
      <c r="L2" s="103"/>
    </row>
    <row r="3" spans="1:12" ht="21">
      <c r="B3" s="130" t="s">
        <v>132</v>
      </c>
      <c r="C3" s="130"/>
      <c r="D3" s="130"/>
      <c r="E3" s="130"/>
      <c r="F3" s="130"/>
      <c r="G3" s="130"/>
      <c r="H3" s="130"/>
      <c r="I3" s="121"/>
      <c r="J3" s="104"/>
      <c r="K3" s="104"/>
      <c r="L3" s="104"/>
    </row>
    <row r="4" spans="1:12" ht="9.75" customHeight="1" thickBot="1"/>
    <row r="5" spans="1:12" s="107" customFormat="1" ht="18">
      <c r="A5" s="106"/>
      <c r="B5" s="131" t="s">
        <v>32</v>
      </c>
      <c r="C5" s="131" t="s">
        <v>33</v>
      </c>
      <c r="D5" s="131" t="s">
        <v>34</v>
      </c>
      <c r="E5" s="131" t="s">
        <v>87</v>
      </c>
      <c r="F5" s="131" t="s">
        <v>2</v>
      </c>
      <c r="G5" s="133" t="s">
        <v>35</v>
      </c>
      <c r="H5" s="134"/>
    </row>
    <row r="6" spans="1:12" s="107" customFormat="1" ht="14.25" customHeight="1" thickBot="1">
      <c r="A6" s="122"/>
      <c r="B6" s="132"/>
      <c r="C6" s="132"/>
      <c r="D6" s="132"/>
      <c r="E6" s="132"/>
      <c r="F6" s="132"/>
      <c r="G6" s="70" t="s">
        <v>84</v>
      </c>
      <c r="H6" s="70" t="s">
        <v>85</v>
      </c>
    </row>
    <row r="7" spans="1:12" s="34" customFormat="1" ht="21" customHeight="1">
      <c r="B7" s="55">
        <v>1</v>
      </c>
      <c r="C7" s="55" t="s">
        <v>52</v>
      </c>
      <c r="D7" s="96" t="s">
        <v>113</v>
      </c>
      <c r="E7" s="96" t="s">
        <v>88</v>
      </c>
      <c r="F7" s="108">
        <v>33846120</v>
      </c>
      <c r="G7" s="108">
        <v>33837000</v>
      </c>
      <c r="H7" s="71">
        <f>+G7/F7</f>
        <v>0.99973054518509064</v>
      </c>
    </row>
    <row r="8" spans="1:12" s="34" customFormat="1" ht="21" customHeight="1">
      <c r="B8" s="55">
        <v>2</v>
      </c>
      <c r="C8" s="55" t="s">
        <v>38</v>
      </c>
      <c r="D8" s="96" t="s">
        <v>112</v>
      </c>
      <c r="E8" s="96" t="s">
        <v>88</v>
      </c>
      <c r="F8" s="108">
        <v>452246798</v>
      </c>
      <c r="G8" s="108">
        <v>451069923.97000003</v>
      </c>
      <c r="H8" s="71">
        <f t="shared" ref="H8:H20" si="0">+G8/F8</f>
        <v>0.99739771727471693</v>
      </c>
      <c r="I8" s="109"/>
    </row>
    <row r="9" spans="1:12" s="34" customFormat="1" ht="23.25" customHeight="1">
      <c r="B9" s="55">
        <v>3</v>
      </c>
      <c r="C9" s="55" t="s">
        <v>40</v>
      </c>
      <c r="D9" s="96" t="s">
        <v>114</v>
      </c>
      <c r="E9" s="96" t="s">
        <v>88</v>
      </c>
      <c r="F9" s="108">
        <v>21322580</v>
      </c>
      <c r="G9" s="108">
        <v>13292672</v>
      </c>
      <c r="H9" s="71">
        <f t="shared" si="0"/>
        <v>0.62340823671431878</v>
      </c>
      <c r="I9" s="109"/>
    </row>
    <row r="10" spans="1:12" s="34" customFormat="1" ht="23.25" customHeight="1">
      <c r="B10" s="55">
        <v>4</v>
      </c>
      <c r="C10" s="55" t="s">
        <v>116</v>
      </c>
      <c r="D10" s="96" t="s">
        <v>115</v>
      </c>
      <c r="E10" s="96" t="s">
        <v>88</v>
      </c>
      <c r="F10" s="108">
        <v>25922618</v>
      </c>
      <c r="G10" s="108">
        <v>25909200</v>
      </c>
      <c r="H10" s="71">
        <f t="shared" si="0"/>
        <v>0.9994823825278758</v>
      </c>
      <c r="I10" s="109"/>
    </row>
    <row r="11" spans="1:12" s="34" customFormat="1" ht="35.25" customHeight="1">
      <c r="B11" s="55">
        <v>5</v>
      </c>
      <c r="C11" s="55" t="s">
        <v>118</v>
      </c>
      <c r="D11" s="123" t="s">
        <v>117</v>
      </c>
      <c r="E11" s="96" t="s">
        <v>88</v>
      </c>
      <c r="F11" s="108">
        <v>36922050</v>
      </c>
      <c r="G11" s="108">
        <v>24481850</v>
      </c>
      <c r="H11" s="71">
        <f t="shared" si="0"/>
        <v>0.6630685457605956</v>
      </c>
      <c r="I11" s="109"/>
    </row>
    <row r="12" spans="1:12" s="34" customFormat="1" ht="31.5">
      <c r="B12" s="55">
        <v>6</v>
      </c>
      <c r="C12" s="55"/>
      <c r="D12" s="96" t="s">
        <v>119</v>
      </c>
      <c r="E12" s="96" t="s">
        <v>88</v>
      </c>
      <c r="F12" s="108">
        <v>92750000</v>
      </c>
      <c r="G12" s="108">
        <v>76505000</v>
      </c>
      <c r="H12" s="71">
        <f t="shared" si="0"/>
        <v>0.82485175202156336</v>
      </c>
      <c r="I12" s="109"/>
    </row>
    <row r="13" spans="1:12" s="34" customFormat="1" ht="21" customHeight="1">
      <c r="B13" s="55">
        <v>7</v>
      </c>
      <c r="C13" s="55" t="s">
        <v>48</v>
      </c>
      <c r="D13" s="96" t="s">
        <v>120</v>
      </c>
      <c r="E13" s="96" t="s">
        <v>88</v>
      </c>
      <c r="F13" s="108">
        <v>50000000</v>
      </c>
      <c r="G13" s="108">
        <v>49548600</v>
      </c>
      <c r="H13" s="71">
        <f t="shared" si="0"/>
        <v>0.99097199999999996</v>
      </c>
      <c r="I13" s="109"/>
    </row>
    <row r="14" spans="1:12" s="34" customFormat="1" ht="31.5" customHeight="1">
      <c r="B14" s="55">
        <v>8</v>
      </c>
      <c r="C14" s="55" t="s">
        <v>122</v>
      </c>
      <c r="D14" s="96" t="s">
        <v>121</v>
      </c>
      <c r="E14" s="96" t="s">
        <v>88</v>
      </c>
      <c r="F14" s="108">
        <v>171000000</v>
      </c>
      <c r="G14" s="108">
        <v>156194150</v>
      </c>
      <c r="H14" s="71">
        <f t="shared" si="0"/>
        <v>0.91341608187134504</v>
      </c>
      <c r="I14" s="109"/>
    </row>
    <row r="15" spans="1:12" s="34" customFormat="1" ht="20.25" customHeight="1">
      <c r="B15" s="55">
        <v>9</v>
      </c>
      <c r="C15" s="55" t="s">
        <v>58</v>
      </c>
      <c r="D15" s="96" t="s">
        <v>123</v>
      </c>
      <c r="E15" s="96" t="s">
        <v>88</v>
      </c>
      <c r="F15" s="108">
        <v>80000000</v>
      </c>
      <c r="G15" s="108">
        <v>76865600</v>
      </c>
      <c r="H15" s="71">
        <f t="shared" si="0"/>
        <v>0.96082000000000001</v>
      </c>
      <c r="I15" s="109"/>
    </row>
    <row r="16" spans="1:12" s="34" customFormat="1" ht="24" customHeight="1">
      <c r="B16" s="55">
        <v>10</v>
      </c>
      <c r="C16" s="55" t="s">
        <v>50</v>
      </c>
      <c r="D16" s="96" t="s">
        <v>124</v>
      </c>
      <c r="E16" s="96" t="s">
        <v>88</v>
      </c>
      <c r="F16" s="108">
        <v>95699429</v>
      </c>
      <c r="G16" s="108">
        <v>94330500</v>
      </c>
      <c r="H16" s="71">
        <f t="shared" si="0"/>
        <v>0.98569553638611573</v>
      </c>
      <c r="I16" s="109"/>
    </row>
    <row r="17" spans="2:9" s="34" customFormat="1" ht="21" customHeight="1">
      <c r="B17" s="55">
        <v>11</v>
      </c>
      <c r="C17" s="55" t="s">
        <v>54</v>
      </c>
      <c r="D17" s="96" t="s">
        <v>125</v>
      </c>
      <c r="E17" s="96" t="s">
        <v>88</v>
      </c>
      <c r="F17" s="110">
        <v>31500000</v>
      </c>
      <c r="G17" s="108">
        <v>29571000</v>
      </c>
      <c r="H17" s="71">
        <f t="shared" si="0"/>
        <v>0.9387619047619048</v>
      </c>
      <c r="I17" s="109"/>
    </row>
    <row r="18" spans="2:9" s="34" customFormat="1" ht="24" customHeight="1">
      <c r="B18" s="55">
        <v>12</v>
      </c>
      <c r="C18" s="55" t="s">
        <v>127</v>
      </c>
      <c r="D18" s="96" t="s">
        <v>126</v>
      </c>
      <c r="E18" s="96" t="s">
        <v>88</v>
      </c>
      <c r="F18" s="108">
        <v>40000000</v>
      </c>
      <c r="G18" s="108">
        <v>39990000</v>
      </c>
      <c r="H18" s="71">
        <f t="shared" si="0"/>
        <v>0.99975000000000003</v>
      </c>
      <c r="I18" s="109"/>
    </row>
    <row r="19" spans="2:9" s="34" customFormat="1" ht="51" customHeight="1">
      <c r="B19" s="55">
        <v>13</v>
      </c>
      <c r="C19" s="55" t="s">
        <v>129</v>
      </c>
      <c r="D19" s="123" t="s">
        <v>128</v>
      </c>
      <c r="E19" s="96" t="s">
        <v>88</v>
      </c>
      <c r="F19" s="108">
        <v>75000000</v>
      </c>
      <c r="G19" s="108">
        <v>51287540</v>
      </c>
      <c r="H19" s="71">
        <f t="shared" si="0"/>
        <v>0.68383386666666668</v>
      </c>
      <c r="I19" s="109"/>
    </row>
    <row r="20" spans="2:9" s="34" customFormat="1" ht="30">
      <c r="B20" s="55">
        <v>14</v>
      </c>
      <c r="C20" s="55" t="s">
        <v>130</v>
      </c>
      <c r="D20" s="123" t="s">
        <v>133</v>
      </c>
      <c r="E20" s="96" t="s">
        <v>88</v>
      </c>
      <c r="F20" s="108">
        <v>45000000</v>
      </c>
      <c r="G20" s="108">
        <v>44996000</v>
      </c>
      <c r="H20" s="71">
        <f t="shared" si="0"/>
        <v>0.99991111111111108</v>
      </c>
      <c r="I20" s="109"/>
    </row>
    <row r="21" spans="2:9" s="69" customFormat="1" ht="21" customHeight="1">
      <c r="B21" s="65"/>
      <c r="C21" s="65"/>
      <c r="D21" s="67"/>
      <c r="E21" s="67"/>
      <c r="F21" s="111">
        <f t="shared" ref="F21:G21" si="1">SUM(F7:F20)</f>
        <v>1251209595</v>
      </c>
      <c r="G21" s="111">
        <f t="shared" si="1"/>
        <v>1167879035.97</v>
      </c>
      <c r="H21" s="111"/>
      <c r="I21" s="112"/>
    </row>
    <row r="22" spans="2:9">
      <c r="F22" s="113"/>
      <c r="G22" s="114"/>
      <c r="H22" s="115"/>
    </row>
    <row r="23" spans="2:9">
      <c r="F23" s="116"/>
      <c r="G23" s="117"/>
      <c r="H23" s="118"/>
    </row>
    <row r="24" spans="2:9">
      <c r="F24" s="116"/>
      <c r="G24" s="117"/>
      <c r="H24" s="118"/>
    </row>
    <row r="25" spans="2:9">
      <c r="F25" s="116"/>
      <c r="G25" s="117"/>
      <c r="H25" s="118"/>
    </row>
    <row r="26" spans="2:9">
      <c r="F26" s="116"/>
      <c r="G26" s="117"/>
      <c r="H26" s="119"/>
    </row>
    <row r="27" spans="2:9">
      <c r="F27" s="116"/>
      <c r="G27" s="117"/>
      <c r="H27" s="118"/>
    </row>
    <row r="28" spans="2:9">
      <c r="F28" s="116"/>
      <c r="G28" s="117"/>
      <c r="H28" s="118"/>
    </row>
    <row r="29" spans="2:9">
      <c r="F29" s="116"/>
      <c r="G29" s="117"/>
      <c r="H29" s="118"/>
    </row>
    <row r="30" spans="2:9">
      <c r="F30" s="116"/>
      <c r="G30" s="117"/>
      <c r="H30" s="120"/>
    </row>
  </sheetData>
  <mergeCells count="9">
    <mergeCell ref="B1:H1"/>
    <mergeCell ref="B2:H2"/>
    <mergeCell ref="B3:H3"/>
    <mergeCell ref="C5:C6"/>
    <mergeCell ref="B5:B6"/>
    <mergeCell ref="D5:D6"/>
    <mergeCell ref="E5:E6"/>
    <mergeCell ref="F5:F6"/>
    <mergeCell ref="G5:H5"/>
  </mergeCells>
  <pageMargins left="0.2" right="0.11811023622047245" top="0.39370078740157483" bottom="0.38" header="0.15748031496062992" footer="0.23622047244094491"/>
  <pageSetup paperSize="9"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7030A0"/>
  </sheetPr>
  <dimension ref="A1:F24"/>
  <sheetViews>
    <sheetView workbookViewId="0">
      <selection activeCell="F12" sqref="F12"/>
    </sheetView>
  </sheetViews>
  <sheetFormatPr defaultRowHeight="15"/>
  <cols>
    <col min="1" max="1" width="7.28515625" style="31" customWidth="1"/>
    <col min="2" max="2" width="28.28515625" customWidth="1"/>
    <col min="3" max="5" width="22.7109375" customWidth="1"/>
    <col min="6" max="6" width="26.140625" customWidth="1"/>
  </cols>
  <sheetData>
    <row r="1" spans="1:6" ht="21" customHeight="1">
      <c r="A1" s="126" t="s">
        <v>28</v>
      </c>
      <c r="B1" s="126"/>
      <c r="C1" s="126"/>
      <c r="D1" s="126"/>
      <c r="E1" s="126"/>
      <c r="F1" s="126"/>
    </row>
    <row r="2" spans="1:6" ht="26.25" customHeight="1" thickBot="1">
      <c r="A2" s="127" t="s">
        <v>111</v>
      </c>
      <c r="B2" s="127"/>
      <c r="C2" s="127"/>
      <c r="D2" s="127"/>
      <c r="E2" s="127"/>
      <c r="F2" s="127"/>
    </row>
    <row r="3" spans="1:6" ht="32.450000000000003" customHeight="1" thickBot="1">
      <c r="A3" s="1" t="s">
        <v>0</v>
      </c>
      <c r="B3" s="1" t="s">
        <v>1</v>
      </c>
      <c r="C3" s="1" t="s">
        <v>2</v>
      </c>
      <c r="D3" s="2" t="s">
        <v>3</v>
      </c>
      <c r="E3" s="1" t="s">
        <v>4</v>
      </c>
      <c r="F3" s="1" t="s">
        <v>5</v>
      </c>
    </row>
    <row r="4" spans="1:6" ht="18.75">
      <c r="A4" s="3"/>
      <c r="B4" s="4" t="s">
        <v>6</v>
      </c>
      <c r="C4" s="3" t="s">
        <v>7</v>
      </c>
      <c r="D4" s="3" t="s">
        <v>7</v>
      </c>
      <c r="E4" s="3" t="s">
        <v>7</v>
      </c>
      <c r="F4" s="5"/>
    </row>
    <row r="5" spans="1:6" s="11" customFormat="1" ht="18.600000000000001" customHeight="1">
      <c r="A5" s="6">
        <v>1</v>
      </c>
      <c r="B5" s="7" t="s">
        <v>8</v>
      </c>
      <c r="C5" s="8">
        <f>103443235/4</f>
        <v>25860808.75</v>
      </c>
      <c r="D5" s="9">
        <v>8620269.5</v>
      </c>
      <c r="E5" s="8">
        <v>1296870</v>
      </c>
      <c r="F5" s="10" t="s">
        <v>9</v>
      </c>
    </row>
    <row r="6" spans="1:6" s="11" customFormat="1" ht="18.600000000000001" customHeight="1">
      <c r="A6" s="6">
        <v>2</v>
      </c>
      <c r="B6" s="7" t="s">
        <v>10</v>
      </c>
      <c r="C6" s="8">
        <f t="shared" ref="C6:C8" si="0">103443235/4</f>
        <v>25860808.75</v>
      </c>
      <c r="D6" s="9">
        <v>17240539</v>
      </c>
      <c r="E6" s="8">
        <v>13487150.359999999</v>
      </c>
      <c r="F6" s="10" t="s">
        <v>11</v>
      </c>
    </row>
    <row r="7" spans="1:6" s="11" customFormat="1" ht="18.600000000000001" customHeight="1">
      <c r="A7" s="6">
        <v>3</v>
      </c>
      <c r="B7" s="7" t="s">
        <v>12</v>
      </c>
      <c r="C7" s="8">
        <f t="shared" si="0"/>
        <v>25860808.75</v>
      </c>
      <c r="D7" s="9">
        <v>17240539.130000003</v>
      </c>
      <c r="E7" s="8">
        <v>28185656</v>
      </c>
      <c r="F7" s="10" t="s">
        <v>11</v>
      </c>
    </row>
    <row r="8" spans="1:6" s="11" customFormat="1" ht="18.600000000000001" customHeight="1" thickBot="1">
      <c r="A8" s="12">
        <v>4</v>
      </c>
      <c r="B8" s="13" t="s">
        <v>13</v>
      </c>
      <c r="C8" s="8">
        <f t="shared" si="0"/>
        <v>25860808.75</v>
      </c>
      <c r="D8" s="14">
        <v>25860808.890000001</v>
      </c>
      <c r="E8" s="14">
        <v>25866130.379999999</v>
      </c>
      <c r="F8" s="15"/>
    </row>
    <row r="9" spans="1:6" s="22" customFormat="1" ht="18.600000000000001" customHeight="1" thickBot="1">
      <c r="A9" s="16"/>
      <c r="B9" s="17" t="s">
        <v>14</v>
      </c>
      <c r="C9" s="18">
        <f>SUM(C5:C8)</f>
        <v>103443235</v>
      </c>
      <c r="D9" s="19">
        <f>SUM(D5:D8)</f>
        <v>68962156.520000011</v>
      </c>
      <c r="E9" s="20">
        <f>SUM(E5:E8)</f>
        <v>68835806.739999995</v>
      </c>
      <c r="F9" s="21"/>
    </row>
    <row r="10" spans="1:6" s="11" customFormat="1" ht="18.600000000000001" customHeight="1" thickTop="1">
      <c r="A10" s="23"/>
      <c r="B10" s="24" t="s">
        <v>15</v>
      </c>
      <c r="C10" s="25"/>
      <c r="D10" s="25"/>
      <c r="E10" s="25"/>
      <c r="F10" s="25"/>
    </row>
    <row r="11" spans="1:6" s="11" customFormat="1" ht="18.600000000000001" customHeight="1">
      <c r="A11" s="6">
        <v>1</v>
      </c>
      <c r="B11" s="7" t="s">
        <v>16</v>
      </c>
      <c r="C11" s="8">
        <v>198666058.83333334</v>
      </c>
      <c r="D11" s="26">
        <v>186795394.65000001</v>
      </c>
      <c r="E11" s="27">
        <v>185115225.63999999</v>
      </c>
      <c r="F11" s="10"/>
    </row>
    <row r="12" spans="1:6" s="11" customFormat="1" ht="18.600000000000001" customHeight="1">
      <c r="A12" s="6">
        <v>2</v>
      </c>
      <c r="B12" s="7" t="s">
        <v>17</v>
      </c>
      <c r="C12" s="8">
        <v>198666058.83333334</v>
      </c>
      <c r="D12" s="26">
        <v>185862113.25999999</v>
      </c>
      <c r="E12" s="8">
        <v>185682275.69</v>
      </c>
      <c r="F12" s="10"/>
    </row>
    <row r="13" spans="1:6" s="11" customFormat="1" ht="18.600000000000001" customHeight="1">
      <c r="A13" s="6">
        <v>3</v>
      </c>
      <c r="B13" s="7" t="s">
        <v>18</v>
      </c>
      <c r="C13" s="8">
        <v>198666058.83333334</v>
      </c>
      <c r="D13" s="26">
        <v>184731009.41999999</v>
      </c>
      <c r="E13" s="27">
        <v>186579704.66999999</v>
      </c>
      <c r="F13" s="10"/>
    </row>
    <row r="14" spans="1:6" s="11" customFormat="1" ht="18.600000000000001" customHeight="1">
      <c r="A14" s="6">
        <v>4</v>
      </c>
      <c r="B14" s="7" t="s">
        <v>19</v>
      </c>
      <c r="C14" s="8">
        <v>198666058.83333334</v>
      </c>
      <c r="D14" s="26">
        <v>183782534.62</v>
      </c>
      <c r="E14" s="8">
        <v>197328651.69999999</v>
      </c>
      <c r="F14" s="10"/>
    </row>
    <row r="15" spans="1:6" s="11" customFormat="1" ht="18.600000000000001" customHeight="1">
      <c r="A15" s="6">
        <v>5</v>
      </c>
      <c r="B15" s="7" t="s">
        <v>20</v>
      </c>
      <c r="C15" s="8">
        <v>198666058.83333334</v>
      </c>
      <c r="D15" s="26">
        <v>184079096.88</v>
      </c>
      <c r="E15" s="8">
        <v>184317690.71000001</v>
      </c>
      <c r="F15" s="10"/>
    </row>
    <row r="16" spans="1:6" s="11" customFormat="1" ht="18.600000000000001" customHeight="1">
      <c r="A16" s="6">
        <v>6</v>
      </c>
      <c r="B16" s="7" t="s">
        <v>21</v>
      </c>
      <c r="C16" s="8">
        <v>198666058.83333334</v>
      </c>
      <c r="D16" s="26">
        <v>183887502</v>
      </c>
      <c r="E16" s="8">
        <v>183966225.52000001</v>
      </c>
      <c r="F16" s="10"/>
    </row>
    <row r="17" spans="1:6" s="11" customFormat="1" ht="18.600000000000001" customHeight="1">
      <c r="A17" s="6">
        <v>7</v>
      </c>
      <c r="B17" s="7" t="s">
        <v>22</v>
      </c>
      <c r="C17" s="8">
        <v>198666058.83333334</v>
      </c>
      <c r="D17" s="26">
        <v>182307995.38999999</v>
      </c>
      <c r="E17" s="8">
        <v>190077639.53999999</v>
      </c>
      <c r="F17" s="10"/>
    </row>
    <row r="18" spans="1:6" s="11" customFormat="1" ht="18.600000000000001" customHeight="1">
      <c r="A18" s="6">
        <v>8</v>
      </c>
      <c r="B18" s="7" t="s">
        <v>23</v>
      </c>
      <c r="C18" s="8">
        <v>198666058.83333334</v>
      </c>
      <c r="D18" s="26">
        <v>184539328.03999999</v>
      </c>
      <c r="E18" s="8">
        <v>184229172.75999999</v>
      </c>
      <c r="F18" s="10"/>
    </row>
    <row r="19" spans="1:6" s="11" customFormat="1" ht="18.600000000000001" customHeight="1">
      <c r="A19" s="6">
        <v>9</v>
      </c>
      <c r="B19" s="7" t="s">
        <v>24</v>
      </c>
      <c r="C19" s="8">
        <v>198666058.83333334</v>
      </c>
      <c r="D19" s="26">
        <v>181698088.47999999</v>
      </c>
      <c r="E19" s="8">
        <v>181568380.68000001</v>
      </c>
      <c r="F19" s="10"/>
    </row>
    <row r="20" spans="1:6" s="11" customFormat="1" ht="18.600000000000001" customHeight="1">
      <c r="A20" s="6">
        <v>10</v>
      </c>
      <c r="B20" s="7" t="s">
        <v>25</v>
      </c>
      <c r="C20" s="8">
        <v>198666058.83333334</v>
      </c>
      <c r="D20" s="26">
        <v>193902360.86000001</v>
      </c>
      <c r="E20" s="8">
        <v>193176105.94999999</v>
      </c>
      <c r="F20" s="10"/>
    </row>
    <row r="21" spans="1:6" s="11" customFormat="1" ht="18.600000000000001" customHeight="1">
      <c r="A21" s="6">
        <v>11</v>
      </c>
      <c r="B21" s="7" t="s">
        <v>26</v>
      </c>
      <c r="C21" s="8">
        <v>198666058.83333334</v>
      </c>
      <c r="D21" s="28">
        <v>192828662.31</v>
      </c>
      <c r="E21" s="8">
        <v>125748132.81</v>
      </c>
      <c r="F21" s="10"/>
    </row>
    <row r="22" spans="1:6" s="11" customFormat="1" ht="18.600000000000001" customHeight="1" thickBot="1">
      <c r="A22" s="12">
        <v>12</v>
      </c>
      <c r="B22" s="13" t="s">
        <v>27</v>
      </c>
      <c r="C22" s="14">
        <v>198666058.83333334</v>
      </c>
      <c r="D22" s="29">
        <v>224819297.09</v>
      </c>
      <c r="E22" s="14">
        <v>295033408.31999999</v>
      </c>
      <c r="F22" s="15"/>
    </row>
    <row r="23" spans="1:6" s="11" customFormat="1" ht="18.600000000000001" customHeight="1" thickBot="1">
      <c r="A23" s="16"/>
      <c r="B23" s="17" t="s">
        <v>14</v>
      </c>
      <c r="C23" s="20">
        <f>SUM(C11:C22)</f>
        <v>2383992706</v>
      </c>
      <c r="D23" s="19">
        <f>SUM(D11:D22)</f>
        <v>2269233383</v>
      </c>
      <c r="E23" s="19">
        <f>SUM(E11:E22)</f>
        <v>2292822613.9900002</v>
      </c>
      <c r="F23" s="30"/>
    </row>
    <row r="24" spans="1:6" ht="24.95" customHeight="1" thickTop="1"/>
  </sheetData>
  <mergeCells count="2">
    <mergeCell ref="A1:F1"/>
    <mergeCell ref="A2:F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7030A0"/>
  </sheetPr>
  <dimension ref="B1:K30"/>
  <sheetViews>
    <sheetView workbookViewId="0">
      <selection activeCell="F7" sqref="F7"/>
    </sheetView>
  </sheetViews>
  <sheetFormatPr defaultRowHeight="15"/>
  <cols>
    <col min="1" max="1" width="1.85546875" customWidth="1"/>
    <col min="2" max="2" width="5.85546875" style="31" customWidth="1"/>
    <col min="3" max="3" width="15.28515625" style="49" bestFit="1" customWidth="1"/>
    <col min="4" max="4" width="65.140625" customWidth="1"/>
    <col min="5" max="5" width="10.140625" bestFit="1" customWidth="1"/>
    <col min="6" max="6" width="16.5703125" customWidth="1"/>
    <col min="7" max="7" width="15.28515625" customWidth="1"/>
    <col min="8" max="8" width="7.7109375" customWidth="1"/>
    <col min="9" max="9" width="2.5703125" customWidth="1"/>
  </cols>
  <sheetData>
    <row r="1" spans="2:8" ht="21">
      <c r="B1" s="130" t="s">
        <v>28</v>
      </c>
      <c r="C1" s="130"/>
      <c r="D1" s="130"/>
      <c r="E1" s="130"/>
      <c r="F1" s="130"/>
      <c r="G1" s="130"/>
      <c r="H1" s="130"/>
    </row>
    <row r="2" spans="2:8" ht="21">
      <c r="B2" s="130" t="s">
        <v>86</v>
      </c>
      <c r="C2" s="130"/>
      <c r="D2" s="130"/>
      <c r="E2" s="130"/>
      <c r="F2" s="130"/>
      <c r="G2" s="130"/>
      <c r="H2" s="130"/>
    </row>
    <row r="3" spans="2:8" ht="8.25" customHeight="1" thickBot="1"/>
    <row r="4" spans="2:8" s="72" customFormat="1" ht="17.25" customHeight="1">
      <c r="B4" s="131" t="s">
        <v>32</v>
      </c>
      <c r="C4" s="131" t="s">
        <v>33</v>
      </c>
      <c r="D4" s="131" t="s">
        <v>34</v>
      </c>
      <c r="E4" s="131" t="s">
        <v>87</v>
      </c>
      <c r="F4" s="131" t="s">
        <v>2</v>
      </c>
      <c r="G4" s="133" t="s">
        <v>35</v>
      </c>
      <c r="H4" s="134"/>
    </row>
    <row r="5" spans="2:8" s="50" customFormat="1" ht="15.75" thickBot="1">
      <c r="B5" s="132"/>
      <c r="C5" s="132"/>
      <c r="D5" s="132"/>
      <c r="E5" s="132"/>
      <c r="F5" s="132"/>
      <c r="G5" s="70" t="s">
        <v>84</v>
      </c>
      <c r="H5" s="70" t="s">
        <v>85</v>
      </c>
    </row>
    <row r="6" spans="2:8" ht="63" customHeight="1">
      <c r="B6" s="51">
        <v>1</v>
      </c>
      <c r="C6" s="52" t="s">
        <v>36</v>
      </c>
      <c r="D6" s="53" t="s">
        <v>37</v>
      </c>
      <c r="E6" s="53" t="s">
        <v>88</v>
      </c>
      <c r="F6" s="54">
        <v>80000000</v>
      </c>
      <c r="G6" s="54">
        <v>47357340</v>
      </c>
      <c r="H6" s="71">
        <f>+G6/F6</f>
        <v>0.59196674999999999</v>
      </c>
    </row>
    <row r="7" spans="2:8" ht="26.25" customHeight="1">
      <c r="B7" s="55">
        <v>2</v>
      </c>
      <c r="C7" s="56" t="s">
        <v>38</v>
      </c>
      <c r="D7" s="57" t="s">
        <v>39</v>
      </c>
      <c r="E7" s="57" t="s">
        <v>88</v>
      </c>
      <c r="F7" s="58">
        <v>302246798</v>
      </c>
      <c r="G7" s="58">
        <v>175734380.27000001</v>
      </c>
      <c r="H7" s="71">
        <f t="shared" ref="H7:H29" si="0">+G7/F7</f>
        <v>0.58142677253441077</v>
      </c>
    </row>
    <row r="8" spans="2:8" ht="15.75">
      <c r="B8" s="55">
        <v>3</v>
      </c>
      <c r="C8" s="56" t="s">
        <v>40</v>
      </c>
      <c r="D8" s="59" t="s">
        <v>41</v>
      </c>
      <c r="E8" s="59" t="s">
        <v>88</v>
      </c>
      <c r="F8" s="58">
        <v>20322580</v>
      </c>
      <c r="G8" s="58">
        <v>0</v>
      </c>
      <c r="H8" s="71">
        <f t="shared" si="0"/>
        <v>0</v>
      </c>
    </row>
    <row r="9" spans="2:8" ht="15.75">
      <c r="B9" s="55">
        <v>4</v>
      </c>
      <c r="C9" s="56" t="s">
        <v>42</v>
      </c>
      <c r="D9" s="57" t="s">
        <v>43</v>
      </c>
      <c r="E9" s="57" t="s">
        <v>88</v>
      </c>
      <c r="F9" s="58">
        <v>20922618</v>
      </c>
      <c r="G9" s="58">
        <v>12581200</v>
      </c>
      <c r="H9" s="71">
        <f t="shared" si="0"/>
        <v>0.60132054219983366</v>
      </c>
    </row>
    <row r="10" spans="2:8" ht="31.5">
      <c r="B10" s="55">
        <v>5</v>
      </c>
      <c r="C10" s="60" t="s">
        <v>44</v>
      </c>
      <c r="D10" s="61" t="s">
        <v>45</v>
      </c>
      <c r="E10" s="61"/>
      <c r="F10" s="58">
        <v>20000000</v>
      </c>
      <c r="G10" s="58">
        <v>0</v>
      </c>
      <c r="H10" s="71">
        <f t="shared" si="0"/>
        <v>0</v>
      </c>
    </row>
    <row r="11" spans="2:8" ht="34.5" customHeight="1">
      <c r="B11" s="55">
        <v>6</v>
      </c>
      <c r="C11" s="56" t="s">
        <v>46</v>
      </c>
      <c r="D11" s="57" t="s">
        <v>47</v>
      </c>
      <c r="E11" s="57"/>
      <c r="F11" s="58">
        <v>30701000</v>
      </c>
      <c r="G11" s="58">
        <v>0</v>
      </c>
      <c r="H11" s="71">
        <f t="shared" si="0"/>
        <v>0</v>
      </c>
    </row>
    <row r="12" spans="2:8" ht="30">
      <c r="B12" s="55">
        <v>7</v>
      </c>
      <c r="C12" s="56" t="s">
        <v>48</v>
      </c>
      <c r="D12" s="61" t="s">
        <v>49</v>
      </c>
      <c r="E12" s="61"/>
      <c r="F12" s="58">
        <v>40000000</v>
      </c>
      <c r="G12" s="58">
        <v>0</v>
      </c>
      <c r="H12" s="71">
        <f t="shared" si="0"/>
        <v>0</v>
      </c>
    </row>
    <row r="13" spans="2:8" ht="15.75">
      <c r="B13" s="55">
        <v>8</v>
      </c>
      <c r="C13" s="56" t="s">
        <v>50</v>
      </c>
      <c r="D13" s="57" t="s">
        <v>51</v>
      </c>
      <c r="E13" s="57" t="s">
        <v>88</v>
      </c>
      <c r="F13" s="58">
        <v>88000000</v>
      </c>
      <c r="G13" s="58">
        <v>39398284.730000004</v>
      </c>
      <c r="H13" s="71">
        <f t="shared" si="0"/>
        <v>0.44770778102272735</v>
      </c>
    </row>
    <row r="14" spans="2:8" ht="15.75">
      <c r="B14" s="55">
        <v>9</v>
      </c>
      <c r="C14" s="56" t="s">
        <v>52</v>
      </c>
      <c r="D14" s="57" t="s">
        <v>53</v>
      </c>
      <c r="E14" s="57" t="s">
        <v>88</v>
      </c>
      <c r="F14" s="58">
        <v>10035391</v>
      </c>
      <c r="G14" s="58">
        <v>0</v>
      </c>
      <c r="H14" s="71">
        <f t="shared" si="0"/>
        <v>0</v>
      </c>
    </row>
    <row r="15" spans="2:8" ht="15.75">
      <c r="B15" s="55">
        <v>10</v>
      </c>
      <c r="C15" s="56" t="s">
        <v>54</v>
      </c>
      <c r="D15" s="57" t="s">
        <v>55</v>
      </c>
      <c r="E15" s="57" t="s">
        <v>88</v>
      </c>
      <c r="F15" s="58">
        <v>28500000</v>
      </c>
      <c r="G15" s="58">
        <v>12300000</v>
      </c>
      <c r="H15" s="71">
        <f t="shared" si="0"/>
        <v>0.43157894736842106</v>
      </c>
    </row>
    <row r="16" spans="2:8" ht="31.5">
      <c r="B16" s="55">
        <v>11</v>
      </c>
      <c r="C16" s="56" t="s">
        <v>56</v>
      </c>
      <c r="D16" s="57" t="s">
        <v>57</v>
      </c>
      <c r="E16" s="57" t="s">
        <v>88</v>
      </c>
      <c r="F16" s="58">
        <v>27298960</v>
      </c>
      <c r="G16" s="58">
        <v>0</v>
      </c>
      <c r="H16" s="71">
        <f t="shared" si="0"/>
        <v>0</v>
      </c>
    </row>
    <row r="17" spans="2:8" s="11" customFormat="1" ht="15.75">
      <c r="B17" s="55">
        <v>12</v>
      </c>
      <c r="C17" s="62" t="s">
        <v>58</v>
      </c>
      <c r="D17" s="63" t="s">
        <v>59</v>
      </c>
      <c r="E17" s="63" t="s">
        <v>88</v>
      </c>
      <c r="F17" s="58">
        <v>80000000</v>
      </c>
      <c r="G17" s="58">
        <v>43946000</v>
      </c>
      <c r="H17" s="71">
        <f t="shared" si="0"/>
        <v>0.54932499999999995</v>
      </c>
    </row>
    <row r="18" spans="2:8" ht="45">
      <c r="B18" s="55">
        <v>13</v>
      </c>
      <c r="C18" s="56" t="s">
        <v>60</v>
      </c>
      <c r="D18" s="61" t="s">
        <v>61</v>
      </c>
      <c r="E18" s="61"/>
      <c r="F18" s="58">
        <v>20000000</v>
      </c>
      <c r="G18" s="58">
        <v>0</v>
      </c>
      <c r="H18" s="71">
        <f t="shared" si="0"/>
        <v>0</v>
      </c>
    </row>
    <row r="19" spans="2:8" ht="31.5">
      <c r="B19" s="55">
        <v>14</v>
      </c>
      <c r="C19" s="60" t="s">
        <v>62</v>
      </c>
      <c r="D19" s="57" t="s">
        <v>63</v>
      </c>
      <c r="E19" s="57" t="s">
        <v>88</v>
      </c>
      <c r="F19" s="58">
        <v>20000000</v>
      </c>
      <c r="G19" s="58">
        <v>19976200</v>
      </c>
      <c r="H19" s="71">
        <f t="shared" si="0"/>
        <v>0.99880999999999998</v>
      </c>
    </row>
    <row r="20" spans="2:8" ht="31.5">
      <c r="B20" s="55">
        <v>15</v>
      </c>
      <c r="C20" s="56" t="s">
        <v>64</v>
      </c>
      <c r="D20" s="57" t="s">
        <v>65</v>
      </c>
      <c r="E20" s="57"/>
      <c r="F20" s="58">
        <v>10000000</v>
      </c>
      <c r="G20" s="58">
        <v>0</v>
      </c>
      <c r="H20" s="71">
        <f t="shared" si="0"/>
        <v>0</v>
      </c>
    </row>
    <row r="21" spans="2:8" ht="31.5">
      <c r="B21" s="55">
        <v>16</v>
      </c>
      <c r="C21" s="60" t="s">
        <v>66</v>
      </c>
      <c r="D21" s="57" t="s">
        <v>67</v>
      </c>
      <c r="E21" s="57"/>
      <c r="F21" s="58">
        <v>50000000</v>
      </c>
      <c r="G21" s="58">
        <v>0</v>
      </c>
      <c r="H21" s="71">
        <f t="shared" si="0"/>
        <v>0</v>
      </c>
    </row>
    <row r="22" spans="2:8" ht="31.5">
      <c r="B22" s="55">
        <v>17</v>
      </c>
      <c r="C22" s="60" t="s">
        <v>68</v>
      </c>
      <c r="D22" s="57" t="s">
        <v>69</v>
      </c>
      <c r="E22" s="57" t="s">
        <v>88</v>
      </c>
      <c r="F22" s="58">
        <v>59109236</v>
      </c>
      <c r="G22" s="58">
        <v>49942000</v>
      </c>
      <c r="H22" s="71">
        <f t="shared" si="0"/>
        <v>0.84491026072473685</v>
      </c>
    </row>
    <row r="23" spans="2:8" ht="31.5">
      <c r="B23" s="55">
        <v>18</v>
      </c>
      <c r="C23" s="60" t="s">
        <v>70</v>
      </c>
      <c r="D23" s="57" t="s">
        <v>71</v>
      </c>
      <c r="E23" s="57" t="s">
        <v>88</v>
      </c>
      <c r="F23" s="58">
        <v>59109236</v>
      </c>
      <c r="G23" s="58">
        <v>49941700</v>
      </c>
      <c r="H23" s="71">
        <f t="shared" si="0"/>
        <v>0.84490518537576764</v>
      </c>
    </row>
    <row r="24" spans="2:8" ht="31.5">
      <c r="B24" s="55">
        <v>19</v>
      </c>
      <c r="C24" s="60" t="s">
        <v>72</v>
      </c>
      <c r="D24" s="57" t="s">
        <v>73</v>
      </c>
      <c r="E24" s="57" t="s">
        <v>88</v>
      </c>
      <c r="F24" s="58">
        <v>25699668</v>
      </c>
      <c r="G24" s="58">
        <v>25601089.859999999</v>
      </c>
      <c r="H24" s="71">
        <f t="shared" si="0"/>
        <v>0.99616422515652725</v>
      </c>
    </row>
    <row r="25" spans="2:8" s="11" customFormat="1" ht="15.75">
      <c r="B25" s="55">
        <v>20</v>
      </c>
      <c r="C25" s="56" t="s">
        <v>74</v>
      </c>
      <c r="D25" s="63" t="s">
        <v>75</v>
      </c>
      <c r="E25" s="63"/>
      <c r="F25" s="58">
        <v>45000000</v>
      </c>
      <c r="G25" s="58">
        <v>0</v>
      </c>
      <c r="H25" s="71">
        <f t="shared" si="0"/>
        <v>0</v>
      </c>
    </row>
    <row r="26" spans="2:8" s="11" customFormat="1" ht="23.25" customHeight="1">
      <c r="B26" s="55">
        <v>21</v>
      </c>
      <c r="C26" s="62" t="s">
        <v>76</v>
      </c>
      <c r="D26" s="63" t="s">
        <v>77</v>
      </c>
      <c r="E26" s="63"/>
      <c r="F26" s="58">
        <v>45000000</v>
      </c>
      <c r="G26" s="58">
        <v>0</v>
      </c>
      <c r="H26" s="71">
        <f t="shared" si="0"/>
        <v>0</v>
      </c>
    </row>
    <row r="27" spans="2:8" ht="31.5">
      <c r="B27" s="55">
        <v>22</v>
      </c>
      <c r="C27" s="56" t="s">
        <v>78</v>
      </c>
      <c r="D27" s="57" t="s">
        <v>79</v>
      </c>
      <c r="E27" s="57"/>
      <c r="F27" s="58">
        <v>30000000</v>
      </c>
      <c r="G27" s="58">
        <v>0</v>
      </c>
      <c r="H27" s="71">
        <f t="shared" si="0"/>
        <v>0</v>
      </c>
    </row>
    <row r="28" spans="2:8" ht="31.5">
      <c r="B28" s="55">
        <v>23</v>
      </c>
      <c r="C28" s="56" t="s">
        <v>80</v>
      </c>
      <c r="D28" s="57" t="s">
        <v>81</v>
      </c>
      <c r="E28" s="57"/>
      <c r="F28" s="58">
        <v>50000000</v>
      </c>
      <c r="G28" s="58">
        <v>0</v>
      </c>
      <c r="H28" s="71">
        <f t="shared" si="0"/>
        <v>0</v>
      </c>
    </row>
    <row r="29" spans="2:8" s="11" customFormat="1" ht="18.75" customHeight="1">
      <c r="B29" s="55">
        <v>24</v>
      </c>
      <c r="C29" s="62" t="s">
        <v>82</v>
      </c>
      <c r="D29" s="63" t="s">
        <v>83</v>
      </c>
      <c r="E29" s="63"/>
      <c r="F29" s="64">
        <v>30000000</v>
      </c>
      <c r="G29" s="64">
        <v>0</v>
      </c>
      <c r="H29" s="71">
        <f t="shared" si="0"/>
        <v>0</v>
      </c>
    </row>
    <row r="30" spans="2:8" s="69" customFormat="1" ht="22.5" customHeight="1">
      <c r="B30" s="65"/>
      <c r="C30" s="66"/>
      <c r="D30" s="67"/>
      <c r="E30" s="67"/>
      <c r="F30" s="68">
        <f>SUM(F6:F29)</f>
        <v>1191945487</v>
      </c>
      <c r="G30" s="68">
        <f t="shared" ref="G30" si="1">SUM(G6:G29)</f>
        <v>476778194.86000001</v>
      </c>
      <c r="H30" s="68"/>
    </row>
  </sheetData>
  <mergeCells count="8">
    <mergeCell ref="B1:H1"/>
    <mergeCell ref="B2:H2"/>
    <mergeCell ref="G4:H4"/>
    <mergeCell ref="B4:B5"/>
    <mergeCell ref="C4:C5"/>
    <mergeCell ref="D4:D5"/>
    <mergeCell ref="F4:F5"/>
    <mergeCell ref="E4:E5"/>
  </mergeCells>
  <pageMargins left="0.31496062992125984" right="0.31496062992125984" top="0.55118110236220474" bottom="0.55118110236220474" header="0.31496062992125984" footer="0.31496062992125984"/>
  <pageSetup paperSize="9" orientation="landscape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F0"/>
  </sheetPr>
  <dimension ref="A1:F26"/>
  <sheetViews>
    <sheetView workbookViewId="0">
      <selection activeCell="C11" sqref="C11"/>
    </sheetView>
  </sheetViews>
  <sheetFormatPr defaultRowHeight="15"/>
  <cols>
    <col min="1" max="1" width="5.85546875" customWidth="1"/>
    <col min="2" max="2" width="28.42578125" customWidth="1"/>
    <col min="3" max="3" width="21.140625" customWidth="1"/>
    <col min="4" max="4" width="21.85546875" customWidth="1"/>
    <col min="5" max="5" width="23.85546875" customWidth="1"/>
    <col min="6" max="6" width="30.140625" customWidth="1"/>
  </cols>
  <sheetData>
    <row r="1" spans="1:6" ht="21" customHeight="1">
      <c r="A1" s="126" t="s">
        <v>28</v>
      </c>
      <c r="B1" s="126"/>
      <c r="C1" s="126"/>
      <c r="D1" s="126"/>
      <c r="E1" s="126"/>
      <c r="F1" s="126"/>
    </row>
    <row r="2" spans="1:6" ht="26.25" customHeight="1">
      <c r="A2" s="127" t="s">
        <v>29</v>
      </c>
      <c r="B2" s="127"/>
      <c r="C2" s="127"/>
      <c r="D2" s="127"/>
      <c r="E2" s="127"/>
      <c r="F2" s="127"/>
    </row>
    <row r="3" spans="1:6" s="34" customFormat="1" ht="32.25" customHeight="1">
      <c r="A3" s="32" t="s">
        <v>30</v>
      </c>
      <c r="B3" s="32" t="s">
        <v>1</v>
      </c>
      <c r="C3" s="32" t="s">
        <v>2</v>
      </c>
      <c r="D3" s="33" t="s">
        <v>3</v>
      </c>
      <c r="E3" s="32" t="s">
        <v>4</v>
      </c>
      <c r="F3" s="32" t="s">
        <v>5</v>
      </c>
    </row>
    <row r="4" spans="1:6" ht="18.75">
      <c r="A4" s="35"/>
      <c r="B4" s="36" t="s">
        <v>6</v>
      </c>
      <c r="C4" s="35" t="s">
        <v>7</v>
      </c>
      <c r="D4" s="35" t="s">
        <v>7</v>
      </c>
      <c r="E4" s="35" t="s">
        <v>7</v>
      </c>
      <c r="F4" s="37"/>
    </row>
    <row r="5" spans="1:6" s="42" customFormat="1" ht="19.5" customHeight="1">
      <c r="A5" s="38">
        <v>1</v>
      </c>
      <c r="B5" s="39" t="s">
        <v>8</v>
      </c>
      <c r="C5" s="40">
        <v>70776790.420000002</v>
      </c>
      <c r="D5" s="41">
        <v>8620269.5800000001</v>
      </c>
      <c r="E5" s="41">
        <v>8488390</v>
      </c>
      <c r="F5" s="39"/>
    </row>
    <row r="6" spans="1:6" s="42" customFormat="1" ht="19.5" customHeight="1">
      <c r="A6" s="38">
        <v>2</v>
      </c>
      <c r="B6" s="39" t="s">
        <v>10</v>
      </c>
      <c r="C6" s="43"/>
      <c r="D6" s="41">
        <f>8620269.58*3</f>
        <v>25860808.740000002</v>
      </c>
      <c r="E6" s="41">
        <v>18886504.59</v>
      </c>
      <c r="F6" s="39"/>
    </row>
    <row r="7" spans="1:6" s="42" customFormat="1" ht="19.5" customHeight="1">
      <c r="A7" s="38">
        <v>3</v>
      </c>
      <c r="B7" s="39" t="s">
        <v>12</v>
      </c>
      <c r="C7" s="43"/>
      <c r="D7" s="41">
        <f>8620269.58+3953634.65*2</f>
        <v>16527538.879999999</v>
      </c>
      <c r="E7" s="41">
        <v>5683803.9100000001</v>
      </c>
      <c r="F7" s="39"/>
    </row>
    <row r="8" spans="1:6" s="42" customFormat="1" ht="19.5" customHeight="1">
      <c r="A8" s="38">
        <v>4</v>
      </c>
      <c r="B8" s="39" t="s">
        <v>13</v>
      </c>
      <c r="C8" s="44"/>
      <c r="D8" s="41">
        <f>3953634.65*3</f>
        <v>11860903.949999999</v>
      </c>
      <c r="E8" s="41">
        <v>29357768.23</v>
      </c>
      <c r="F8" s="39"/>
    </row>
    <row r="9" spans="1:6" s="42" customFormat="1" ht="19.5" customHeight="1">
      <c r="A9" s="39"/>
      <c r="B9" s="45" t="s">
        <v>14</v>
      </c>
      <c r="C9" s="46">
        <f>SUM(C5:C8)</f>
        <v>70776790.420000002</v>
      </c>
      <c r="D9" s="46">
        <f t="shared" ref="D9:E9" si="0">SUM(D5:D8)</f>
        <v>62869521.150000006</v>
      </c>
      <c r="E9" s="46">
        <f t="shared" si="0"/>
        <v>62416466.730000004</v>
      </c>
      <c r="F9" s="39"/>
    </row>
    <row r="10" spans="1:6" ht="19.5" customHeight="1">
      <c r="A10" s="47"/>
      <c r="B10" s="36" t="s">
        <v>15</v>
      </c>
      <c r="C10" s="47"/>
      <c r="D10" s="47"/>
      <c r="E10" s="47"/>
      <c r="F10" s="47"/>
    </row>
    <row r="11" spans="1:6" s="42" customFormat="1" ht="19.5" customHeight="1">
      <c r="A11" s="38">
        <v>1</v>
      </c>
      <c r="B11" s="39" t="s">
        <v>16</v>
      </c>
      <c r="C11" s="40">
        <v>2383992706</v>
      </c>
      <c r="D11" s="41">
        <v>214636570.63999999</v>
      </c>
      <c r="E11" s="41">
        <v>214636570.63999999</v>
      </c>
      <c r="F11" s="39" t="s">
        <v>31</v>
      </c>
    </row>
    <row r="12" spans="1:6" s="42" customFormat="1" ht="19.5" customHeight="1">
      <c r="A12" s="38">
        <v>2</v>
      </c>
      <c r="B12" s="39" t="s">
        <v>17</v>
      </c>
      <c r="C12" s="43"/>
      <c r="D12" s="41">
        <v>214034296.36000001</v>
      </c>
      <c r="E12" s="41">
        <v>214012873.43000001</v>
      </c>
      <c r="F12" s="39" t="s">
        <v>31</v>
      </c>
    </row>
    <row r="13" spans="1:6" s="42" customFormat="1" ht="19.5" customHeight="1">
      <c r="A13" s="38">
        <v>3</v>
      </c>
      <c r="B13" s="39" t="s">
        <v>18</v>
      </c>
      <c r="C13" s="43"/>
      <c r="D13" s="41">
        <v>215244284.81999999</v>
      </c>
      <c r="E13" s="41">
        <v>215228031.84</v>
      </c>
      <c r="F13" s="39" t="s">
        <v>31</v>
      </c>
    </row>
    <row r="14" spans="1:6" s="42" customFormat="1" ht="19.5" customHeight="1">
      <c r="A14" s="38">
        <v>4</v>
      </c>
      <c r="B14" s="39" t="s">
        <v>19</v>
      </c>
      <c r="C14" s="43"/>
      <c r="D14" s="41">
        <v>216293140</v>
      </c>
      <c r="E14" s="41">
        <v>216293140</v>
      </c>
      <c r="F14" s="39" t="s">
        <v>31</v>
      </c>
    </row>
    <row r="15" spans="1:6" s="42" customFormat="1" ht="19.5" customHeight="1">
      <c r="A15" s="38">
        <v>5</v>
      </c>
      <c r="B15" s="39" t="s">
        <v>20</v>
      </c>
      <c r="C15" s="43"/>
      <c r="D15" s="41">
        <v>226437862.22999999</v>
      </c>
      <c r="E15" s="41">
        <v>226437862.22999999</v>
      </c>
      <c r="F15" s="39" t="s">
        <v>31</v>
      </c>
    </row>
    <row r="16" spans="1:6" s="42" customFormat="1" ht="19.5" customHeight="1">
      <c r="A16" s="38">
        <v>6</v>
      </c>
      <c r="B16" s="39" t="s">
        <v>21</v>
      </c>
      <c r="C16" s="43"/>
      <c r="D16" s="41">
        <v>217579051.46000001</v>
      </c>
      <c r="E16" s="41">
        <v>217579051.46000001</v>
      </c>
      <c r="F16" s="39" t="s">
        <v>31</v>
      </c>
    </row>
    <row r="17" spans="1:6" s="42" customFormat="1" ht="19.5" customHeight="1">
      <c r="A17" s="38">
        <v>7</v>
      </c>
      <c r="B17" s="39" t="s">
        <v>22</v>
      </c>
      <c r="C17" s="43"/>
      <c r="D17" s="41">
        <v>225873667.72</v>
      </c>
      <c r="E17" s="41">
        <v>225873667.72</v>
      </c>
      <c r="F17" s="39" t="s">
        <v>31</v>
      </c>
    </row>
    <row r="18" spans="1:6" s="42" customFormat="1" ht="19.5" customHeight="1">
      <c r="A18" s="38">
        <v>8</v>
      </c>
      <c r="B18" s="39" t="s">
        <v>23</v>
      </c>
      <c r="C18" s="43"/>
      <c r="D18" s="41">
        <v>281643673.94999999</v>
      </c>
      <c r="E18" s="41">
        <v>281643673.94999999</v>
      </c>
      <c r="F18" s="39" t="s">
        <v>31</v>
      </c>
    </row>
    <row r="19" spans="1:6" s="42" customFormat="1" ht="19.5" customHeight="1">
      <c r="A19" s="38">
        <v>9</v>
      </c>
      <c r="B19" s="39" t="s">
        <v>24</v>
      </c>
      <c r="C19" s="43"/>
      <c r="D19" s="41">
        <v>226563929.24000001</v>
      </c>
      <c r="E19" s="41">
        <v>226563929.24000001</v>
      </c>
      <c r="F19" s="39" t="s">
        <v>31</v>
      </c>
    </row>
    <row r="20" spans="1:6" s="42" customFormat="1" ht="19.5" customHeight="1">
      <c r="A20" s="38">
        <v>10</v>
      </c>
      <c r="B20" s="39" t="s">
        <v>25</v>
      </c>
      <c r="C20" s="43"/>
      <c r="D20" s="41">
        <v>225622608.94999999</v>
      </c>
      <c r="E20" s="41">
        <v>137952199.68000001</v>
      </c>
      <c r="F20" s="39" t="s">
        <v>31</v>
      </c>
    </row>
    <row r="21" spans="1:6" s="42" customFormat="1" ht="19.5" customHeight="1">
      <c r="A21" s="38">
        <v>11</v>
      </c>
      <c r="B21" s="39" t="s">
        <v>26</v>
      </c>
      <c r="C21" s="43"/>
      <c r="D21" s="48">
        <v>108602559.81</v>
      </c>
      <c r="E21" s="41">
        <v>40214640.640000001</v>
      </c>
      <c r="F21" s="39" t="s">
        <v>31</v>
      </c>
    </row>
    <row r="22" spans="1:6" s="42" customFormat="1" ht="19.5" customHeight="1">
      <c r="A22" s="38">
        <v>12</v>
      </c>
      <c r="B22" s="39" t="s">
        <v>27</v>
      </c>
      <c r="C22" s="44"/>
      <c r="D22" s="39"/>
      <c r="E22" s="41">
        <v>61186440.039999999</v>
      </c>
      <c r="F22" s="39" t="s">
        <v>31</v>
      </c>
    </row>
    <row r="23" spans="1:6" s="42" customFormat="1" ht="19.5" customHeight="1">
      <c r="A23" s="39"/>
      <c r="B23" s="45" t="s">
        <v>14</v>
      </c>
      <c r="C23" s="46">
        <f>SUM(C11:C22)</f>
        <v>2383992706</v>
      </c>
      <c r="D23" s="46">
        <f>SUM(D11:D22)</f>
        <v>2372531645.1799998</v>
      </c>
      <c r="E23" s="46">
        <f>SUM(E11:E22)</f>
        <v>2277622080.8699999</v>
      </c>
      <c r="F23" s="39"/>
    </row>
    <row r="24" spans="1:6" ht="19.5" customHeight="1">
      <c r="A24" s="47"/>
      <c r="B24" s="47"/>
      <c r="C24" s="47"/>
      <c r="D24" s="47"/>
      <c r="E24" s="47"/>
      <c r="F24" s="47"/>
    </row>
    <row r="25" spans="1:6" ht="24.95" customHeight="1"/>
    <row r="26" spans="1:6" ht="24.95" customHeight="1"/>
  </sheetData>
  <mergeCells count="2">
    <mergeCell ref="A1:F1"/>
    <mergeCell ref="A2:F2"/>
  </mergeCells>
  <pageMargins left="0.73" right="0.31496062992125984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F0"/>
  </sheetPr>
  <dimension ref="A1:J32"/>
  <sheetViews>
    <sheetView tabSelected="1" workbookViewId="0">
      <selection activeCell="C13" sqref="C13"/>
    </sheetView>
  </sheetViews>
  <sheetFormatPr defaultRowHeight="15"/>
  <cols>
    <col min="1" max="1" width="6" customWidth="1"/>
    <col min="2" max="2" width="15.28515625" bestFit="1" customWidth="1"/>
    <col min="3" max="3" width="62" customWidth="1"/>
    <col min="4" max="4" width="9.28515625" bestFit="1" customWidth="1"/>
    <col min="5" max="5" width="16.140625" customWidth="1"/>
    <col min="6" max="6" width="15.28515625" bestFit="1" customWidth="1"/>
    <col min="7" max="7" width="8.28515625" customWidth="1"/>
    <col min="8" max="8" width="3.140625" customWidth="1"/>
  </cols>
  <sheetData>
    <row r="1" spans="1:7" ht="9.75" customHeight="1"/>
    <row r="2" spans="1:7" ht="21">
      <c r="A2" s="130" t="s">
        <v>28</v>
      </c>
      <c r="B2" s="130"/>
      <c r="C2" s="130"/>
      <c r="D2" s="130"/>
      <c r="E2" s="130"/>
      <c r="F2" s="130"/>
      <c r="G2" s="130"/>
    </row>
    <row r="3" spans="1:7" ht="21">
      <c r="A3" s="130" t="s">
        <v>109</v>
      </c>
      <c r="B3" s="130"/>
      <c r="C3" s="130"/>
      <c r="D3" s="130"/>
      <c r="E3" s="130"/>
      <c r="F3" s="130"/>
      <c r="G3" s="130"/>
    </row>
    <row r="4" spans="1:7" ht="5.25" customHeight="1" thickBot="1"/>
    <row r="5" spans="1:7" ht="15.75" customHeight="1" thickBot="1">
      <c r="A5" s="135" t="s">
        <v>0</v>
      </c>
      <c r="B5" s="137" t="s">
        <v>89</v>
      </c>
      <c r="C5" s="135" t="s">
        <v>90</v>
      </c>
      <c r="D5" s="135" t="s">
        <v>110</v>
      </c>
      <c r="E5" s="135" t="s">
        <v>107</v>
      </c>
      <c r="F5" s="139" t="s">
        <v>35</v>
      </c>
      <c r="G5" s="140"/>
    </row>
    <row r="6" spans="1:7" ht="13.5" customHeight="1" thickBot="1">
      <c r="A6" s="136"/>
      <c r="B6" s="138"/>
      <c r="C6" s="136"/>
      <c r="D6" s="136"/>
      <c r="E6" s="136"/>
      <c r="F6" s="74" t="s">
        <v>108</v>
      </c>
      <c r="G6" s="74" t="s">
        <v>85</v>
      </c>
    </row>
    <row r="7" spans="1:7" ht="33" customHeight="1">
      <c r="A7" s="75">
        <v>1</v>
      </c>
      <c r="B7" s="76" t="s">
        <v>91</v>
      </c>
      <c r="C7" s="77" t="s">
        <v>92</v>
      </c>
      <c r="D7" s="77" t="s">
        <v>88</v>
      </c>
      <c r="E7" s="78">
        <v>14000000</v>
      </c>
      <c r="F7" s="79">
        <v>14000000</v>
      </c>
      <c r="G7" s="71">
        <f>+F7/E7</f>
        <v>1</v>
      </c>
    </row>
    <row r="8" spans="1:7" ht="24" customHeight="1">
      <c r="A8" s="80">
        <v>2</v>
      </c>
      <c r="B8" s="81" t="s">
        <v>54</v>
      </c>
      <c r="C8" s="82" t="s">
        <v>93</v>
      </c>
      <c r="D8" s="77" t="s">
        <v>88</v>
      </c>
      <c r="E8" s="83">
        <v>26500000</v>
      </c>
      <c r="F8" s="84">
        <v>26500000</v>
      </c>
      <c r="G8" s="71">
        <f t="shared" ref="G8:G20" si="0">+F8/E8</f>
        <v>1</v>
      </c>
    </row>
    <row r="9" spans="1:7" ht="30">
      <c r="A9" s="80">
        <f t="shared" ref="A9:A16" si="1">+A8+1</f>
        <v>3</v>
      </c>
      <c r="B9" s="81" t="s">
        <v>46</v>
      </c>
      <c r="C9" s="82" t="s">
        <v>94</v>
      </c>
      <c r="D9" s="77" t="s">
        <v>88</v>
      </c>
      <c r="E9" s="83">
        <v>18701000</v>
      </c>
      <c r="F9" s="84">
        <v>18701000</v>
      </c>
      <c r="G9" s="71">
        <f t="shared" si="0"/>
        <v>1</v>
      </c>
    </row>
    <row r="10" spans="1:7" ht="25.5">
      <c r="A10" s="80">
        <f t="shared" si="1"/>
        <v>4</v>
      </c>
      <c r="B10" s="81" t="s">
        <v>56</v>
      </c>
      <c r="C10" s="85" t="s">
        <v>95</v>
      </c>
      <c r="D10" s="77" t="s">
        <v>88</v>
      </c>
      <c r="E10" s="83">
        <v>16298960</v>
      </c>
      <c r="F10" s="84">
        <v>16298960</v>
      </c>
      <c r="G10" s="71">
        <f t="shared" si="0"/>
        <v>1</v>
      </c>
    </row>
    <row r="11" spans="1:7" ht="42.75" customHeight="1">
      <c r="A11" s="80">
        <f t="shared" si="1"/>
        <v>5</v>
      </c>
      <c r="B11" s="81" t="s">
        <v>60</v>
      </c>
      <c r="C11" s="85" t="s">
        <v>96</v>
      </c>
      <c r="D11" s="77" t="s">
        <v>88</v>
      </c>
      <c r="E11" s="83"/>
      <c r="F11" s="84"/>
      <c r="G11" s="71">
        <v>0</v>
      </c>
    </row>
    <row r="12" spans="1:7" s="11" customFormat="1" ht="24" customHeight="1">
      <c r="A12" s="6">
        <f t="shared" si="1"/>
        <v>6</v>
      </c>
      <c r="B12" s="86" t="s">
        <v>58</v>
      </c>
      <c r="C12" s="87" t="s">
        <v>97</v>
      </c>
      <c r="D12" s="77" t="s">
        <v>88</v>
      </c>
      <c r="E12" s="88">
        <v>76000000</v>
      </c>
      <c r="F12" s="89">
        <v>76000000</v>
      </c>
      <c r="G12" s="71">
        <f t="shared" si="0"/>
        <v>1</v>
      </c>
    </row>
    <row r="13" spans="1:7" s="11" customFormat="1" ht="24" customHeight="1">
      <c r="A13" s="6">
        <f t="shared" si="1"/>
        <v>7</v>
      </c>
      <c r="B13" s="86" t="s">
        <v>50</v>
      </c>
      <c r="C13" s="90" t="s">
        <v>98</v>
      </c>
      <c r="D13" s="77" t="s">
        <v>88</v>
      </c>
      <c r="E13" s="88">
        <v>79878670</v>
      </c>
      <c r="F13" s="89">
        <v>79878670</v>
      </c>
      <c r="G13" s="71">
        <f t="shared" si="0"/>
        <v>1</v>
      </c>
    </row>
    <row r="14" spans="1:7" s="11" customFormat="1" ht="24.75" customHeight="1">
      <c r="A14" s="6">
        <f t="shared" si="1"/>
        <v>8</v>
      </c>
      <c r="B14" s="86" t="s">
        <v>52</v>
      </c>
      <c r="C14" s="87" t="s">
        <v>99</v>
      </c>
      <c r="D14" s="77" t="s">
        <v>88</v>
      </c>
      <c r="E14" s="88">
        <v>10035391</v>
      </c>
      <c r="F14" s="89">
        <v>10035391</v>
      </c>
      <c r="G14" s="71">
        <f t="shared" si="0"/>
        <v>1</v>
      </c>
    </row>
    <row r="15" spans="1:7" ht="47.25" customHeight="1">
      <c r="A15" s="80">
        <f t="shared" si="1"/>
        <v>9</v>
      </c>
      <c r="B15" s="81" t="s">
        <v>36</v>
      </c>
      <c r="C15" s="85" t="s">
        <v>100</v>
      </c>
      <c r="D15" s="77" t="s">
        <v>88</v>
      </c>
      <c r="E15" s="83">
        <v>76000000</v>
      </c>
      <c r="F15" s="84">
        <v>76000000</v>
      </c>
      <c r="G15" s="71">
        <f t="shared" si="0"/>
        <v>1</v>
      </c>
    </row>
    <row r="16" spans="1:7" ht="21" customHeight="1">
      <c r="A16" s="80">
        <f t="shared" si="1"/>
        <v>10</v>
      </c>
      <c r="B16" s="81" t="s">
        <v>38</v>
      </c>
      <c r="C16" s="82" t="s">
        <v>101</v>
      </c>
      <c r="D16" s="77" t="s">
        <v>88</v>
      </c>
      <c r="E16" s="91">
        <v>305246798</v>
      </c>
      <c r="F16" s="84">
        <v>305246798</v>
      </c>
      <c r="G16" s="71">
        <f t="shared" si="0"/>
        <v>1</v>
      </c>
    </row>
    <row r="17" spans="1:7" ht="21" customHeight="1">
      <c r="A17" s="80">
        <v>11</v>
      </c>
      <c r="B17" s="92" t="s">
        <v>42</v>
      </c>
      <c r="C17" s="85" t="s">
        <v>102</v>
      </c>
      <c r="D17" s="77" t="s">
        <v>88</v>
      </c>
      <c r="E17" s="93">
        <v>20227317</v>
      </c>
      <c r="F17" s="84">
        <v>20227317</v>
      </c>
      <c r="G17" s="71">
        <f t="shared" si="0"/>
        <v>1</v>
      </c>
    </row>
    <row r="18" spans="1:7" ht="15.75">
      <c r="A18" s="80">
        <v>12</v>
      </c>
      <c r="B18" s="92" t="s">
        <v>40</v>
      </c>
      <c r="C18" s="94" t="s">
        <v>103</v>
      </c>
      <c r="D18" s="77" t="s">
        <v>88</v>
      </c>
      <c r="E18" s="95">
        <v>20322580</v>
      </c>
      <c r="F18" s="84">
        <v>20322580</v>
      </c>
      <c r="G18" s="71">
        <f t="shared" si="0"/>
        <v>1</v>
      </c>
    </row>
    <row r="19" spans="1:7" ht="32.25" customHeight="1">
      <c r="A19" s="80">
        <v>13</v>
      </c>
      <c r="B19" s="92" t="s">
        <v>48</v>
      </c>
      <c r="C19" s="85" t="s">
        <v>104</v>
      </c>
      <c r="D19" s="77" t="s">
        <v>88</v>
      </c>
      <c r="E19" s="95">
        <v>20000000</v>
      </c>
      <c r="F19" s="84">
        <v>20000000</v>
      </c>
      <c r="G19" s="71">
        <f t="shared" si="0"/>
        <v>1</v>
      </c>
    </row>
    <row r="20" spans="1:7" ht="31.5">
      <c r="A20" s="80">
        <v>14</v>
      </c>
      <c r="B20" s="96" t="s">
        <v>105</v>
      </c>
      <c r="C20" s="97" t="s">
        <v>106</v>
      </c>
      <c r="D20" s="77" t="s">
        <v>88</v>
      </c>
      <c r="E20" s="98">
        <v>16000000</v>
      </c>
      <c r="F20" s="84">
        <v>16000000</v>
      </c>
      <c r="G20" s="71">
        <f t="shared" si="0"/>
        <v>1</v>
      </c>
    </row>
    <row r="21" spans="1:7" s="11" customFormat="1" ht="21" customHeight="1">
      <c r="A21" s="10"/>
      <c r="B21" s="10"/>
      <c r="C21" s="99"/>
      <c r="D21" s="99"/>
      <c r="E21" s="100">
        <v>699210716</v>
      </c>
      <c r="F21" s="100">
        <v>699210716</v>
      </c>
      <c r="G21" s="100"/>
    </row>
    <row r="22" spans="1:7" ht="10.5" customHeight="1"/>
    <row r="28" spans="1:7">
      <c r="F28" s="73"/>
      <c r="G28" s="73"/>
    </row>
    <row r="29" spans="1:7">
      <c r="F29" s="73"/>
      <c r="G29" s="73"/>
    </row>
    <row r="30" spans="1:7">
      <c r="F30" s="73"/>
      <c r="G30" s="73"/>
    </row>
    <row r="31" spans="1:7">
      <c r="F31" s="73"/>
      <c r="G31" s="73"/>
    </row>
    <row r="32" spans="1:7">
      <c r="F32" s="101"/>
      <c r="G32" s="101"/>
    </row>
  </sheetData>
  <mergeCells count="8">
    <mergeCell ref="A2:G2"/>
    <mergeCell ref="A3:G3"/>
    <mergeCell ref="A5:A6"/>
    <mergeCell ref="B5:B6"/>
    <mergeCell ref="C5:C6"/>
    <mergeCell ref="F5:G5"/>
    <mergeCell ref="D5:D6"/>
    <mergeCell ref="E5:E6"/>
  </mergeCells>
  <pageMargins left="0.6" right="0.31496062992125984" top="0.38" bottom="0.55118110236220474" header="0.17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2018 Recurrent</vt:lpstr>
      <vt:lpstr>2018 Capital</vt:lpstr>
      <vt:lpstr>2019 Recurrent</vt:lpstr>
      <vt:lpstr>2019 Capital</vt:lpstr>
      <vt:lpstr>2020 Recurrent</vt:lpstr>
      <vt:lpstr>2020 Capital</vt:lpstr>
      <vt:lpstr>'2019 Capital'!Print_Titles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moluds</dc:creator>
  <cp:lastModifiedBy>moluds</cp:lastModifiedBy>
  <cp:lastPrinted>2021-04-12T10:08:10Z</cp:lastPrinted>
  <dcterms:created xsi:type="dcterms:W3CDTF">2021-03-26T10:53:57Z</dcterms:created>
  <dcterms:modified xsi:type="dcterms:W3CDTF">2021-04-12T10:12:51Z</dcterms:modified>
</cp:coreProperties>
</file>